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tavba\Disk Google\17. listopadu 147\Upravené rozpočty 24.9.2019\"/>
    </mc:Choice>
  </mc:AlternateContent>
  <xr:revisionPtr revIDLastSave="0" documentId="8_{A874C8B1-8DD5-49E1-A6BF-A369ED77B9EC}" xr6:coauthVersionLast="44" xr6:coauthVersionMax="44" xr10:uidLastSave="{00000000-0000-0000-0000-000000000000}"/>
  <bookViews>
    <workbookView xWindow="-23148" yWindow="-108" windowWidth="23256" windowHeight="13176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.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1.1 Pol'!$A$1:$X$141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140" i="12"/>
  <c r="BA132" i="12"/>
  <c r="BA40" i="12"/>
  <c r="BA22" i="12"/>
  <c r="BA19" i="12"/>
  <c r="BA17" i="12"/>
  <c r="K8" i="12"/>
  <c r="V8" i="12"/>
  <c r="G9" i="12"/>
  <c r="I9" i="12"/>
  <c r="I8" i="12" s="1"/>
  <c r="K9" i="12"/>
  <c r="M9" i="12"/>
  <c r="O9" i="12"/>
  <c r="Q9" i="12"/>
  <c r="Q8" i="12" s="1"/>
  <c r="V9" i="12"/>
  <c r="G11" i="12"/>
  <c r="G8" i="12" s="1"/>
  <c r="I11" i="12"/>
  <c r="K11" i="12"/>
  <c r="O11" i="12"/>
  <c r="O8" i="12" s="1"/>
  <c r="Q11" i="12"/>
  <c r="V11" i="12"/>
  <c r="G14" i="12"/>
  <c r="M14" i="12" s="1"/>
  <c r="I14" i="12"/>
  <c r="K14" i="12"/>
  <c r="K13" i="12" s="1"/>
  <c r="O14" i="12"/>
  <c r="O13" i="12" s="1"/>
  <c r="Q14" i="12"/>
  <c r="V14" i="12"/>
  <c r="V13" i="12" s="1"/>
  <c r="G16" i="12"/>
  <c r="I16" i="12"/>
  <c r="K16" i="12"/>
  <c r="M16" i="12"/>
  <c r="O16" i="12"/>
  <c r="Q16" i="12"/>
  <c r="V16" i="12"/>
  <c r="G18" i="12"/>
  <c r="M18" i="12" s="1"/>
  <c r="I18" i="12"/>
  <c r="K18" i="12"/>
  <c r="O18" i="12"/>
  <c r="Q18" i="12"/>
  <c r="V18" i="12"/>
  <c r="G20" i="12"/>
  <c r="I20" i="12"/>
  <c r="I13" i="12" s="1"/>
  <c r="K20" i="12"/>
  <c r="M20" i="12"/>
  <c r="O20" i="12"/>
  <c r="Q20" i="12"/>
  <c r="Q13" i="12" s="1"/>
  <c r="V20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I27" i="12"/>
  <c r="Q27" i="12"/>
  <c r="G28" i="12"/>
  <c r="M28" i="12" s="1"/>
  <c r="M27" i="12" s="1"/>
  <c r="I28" i="12"/>
  <c r="K28" i="12"/>
  <c r="K27" i="12" s="1"/>
  <c r="O28" i="12"/>
  <c r="O27" i="12" s="1"/>
  <c r="Q28" i="12"/>
  <c r="V28" i="12"/>
  <c r="V27" i="12" s="1"/>
  <c r="G30" i="12"/>
  <c r="G29" i="12" s="1"/>
  <c r="I30" i="12"/>
  <c r="K30" i="12"/>
  <c r="K29" i="12" s="1"/>
  <c r="O30" i="12"/>
  <c r="O29" i="12" s="1"/>
  <c r="Q30" i="12"/>
  <c r="V30" i="12"/>
  <c r="V29" i="12" s="1"/>
  <c r="G31" i="12"/>
  <c r="I31" i="12"/>
  <c r="I29" i="12" s="1"/>
  <c r="K31" i="12"/>
  <c r="M31" i="12"/>
  <c r="O31" i="12"/>
  <c r="Q31" i="12"/>
  <c r="Q29" i="12" s="1"/>
  <c r="V31" i="12"/>
  <c r="K32" i="12"/>
  <c r="V32" i="12"/>
  <c r="G33" i="12"/>
  <c r="I33" i="12"/>
  <c r="I32" i="12" s="1"/>
  <c r="K33" i="12"/>
  <c r="M33" i="12"/>
  <c r="O33" i="12"/>
  <c r="Q33" i="12"/>
  <c r="Q32" i="12" s="1"/>
  <c r="V33" i="12"/>
  <c r="G35" i="12"/>
  <c r="G32" i="12" s="1"/>
  <c r="I35" i="12"/>
  <c r="K35" i="12"/>
  <c r="O35" i="12"/>
  <c r="O32" i="12" s="1"/>
  <c r="Q35" i="12"/>
  <c r="V35" i="12"/>
  <c r="G36" i="12"/>
  <c r="I36" i="12"/>
  <c r="K36" i="12"/>
  <c r="M36" i="12"/>
  <c r="O36" i="12"/>
  <c r="Q36" i="12"/>
  <c r="V36" i="12"/>
  <c r="G38" i="12"/>
  <c r="K38" i="12"/>
  <c r="O38" i="12"/>
  <c r="V38" i="12"/>
  <c r="G39" i="12"/>
  <c r="I39" i="12"/>
  <c r="I38" i="12" s="1"/>
  <c r="K39" i="12"/>
  <c r="M39" i="12"/>
  <c r="M38" i="12" s="1"/>
  <c r="O39" i="12"/>
  <c r="Q39" i="12"/>
  <c r="Q38" i="12" s="1"/>
  <c r="V39" i="12"/>
  <c r="G41" i="12"/>
  <c r="K41" i="12"/>
  <c r="O41" i="12"/>
  <c r="V41" i="12"/>
  <c r="G42" i="12"/>
  <c r="I42" i="12"/>
  <c r="I41" i="12" s="1"/>
  <c r="K42" i="12"/>
  <c r="M42" i="12"/>
  <c r="M41" i="12" s="1"/>
  <c r="O42" i="12"/>
  <c r="Q42" i="12"/>
  <c r="Q41" i="12" s="1"/>
  <c r="V42" i="12"/>
  <c r="G44" i="12"/>
  <c r="I44" i="12"/>
  <c r="I43" i="12" s="1"/>
  <c r="K44" i="12"/>
  <c r="M44" i="12"/>
  <c r="O44" i="12"/>
  <c r="Q44" i="12"/>
  <c r="Q43" i="12" s="1"/>
  <c r="V44" i="12"/>
  <c r="G45" i="12"/>
  <c r="G43" i="12" s="1"/>
  <c r="I45" i="12"/>
  <c r="K45" i="12"/>
  <c r="O45" i="12"/>
  <c r="O43" i="12" s="1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K43" i="12" s="1"/>
  <c r="O47" i="12"/>
  <c r="Q47" i="12"/>
  <c r="V47" i="12"/>
  <c r="V43" i="12" s="1"/>
  <c r="G49" i="12"/>
  <c r="I49" i="12"/>
  <c r="K49" i="12"/>
  <c r="M49" i="12"/>
  <c r="O49" i="12"/>
  <c r="Q49" i="12"/>
  <c r="V49" i="12"/>
  <c r="G52" i="12"/>
  <c r="I52" i="12"/>
  <c r="I51" i="12" s="1"/>
  <c r="K52" i="12"/>
  <c r="M52" i="12"/>
  <c r="O52" i="12"/>
  <c r="Q52" i="12"/>
  <c r="Q51" i="12" s="1"/>
  <c r="V52" i="12"/>
  <c r="G53" i="12"/>
  <c r="M53" i="12" s="1"/>
  <c r="I53" i="12"/>
  <c r="K53" i="12"/>
  <c r="K51" i="12" s="1"/>
  <c r="O53" i="12"/>
  <c r="Q53" i="12"/>
  <c r="V53" i="12"/>
  <c r="V51" i="12" s="1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O51" i="12" s="1"/>
  <c r="Q55" i="12"/>
  <c r="V55" i="12"/>
  <c r="G58" i="12"/>
  <c r="M58" i="12" s="1"/>
  <c r="I58" i="12"/>
  <c r="K58" i="12"/>
  <c r="K57" i="12" s="1"/>
  <c r="O58" i="12"/>
  <c r="O57" i="12" s="1"/>
  <c r="Q58" i="12"/>
  <c r="V58" i="12"/>
  <c r="V57" i="12" s="1"/>
  <c r="G59" i="12"/>
  <c r="I59" i="12"/>
  <c r="K59" i="12"/>
  <c r="M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I57" i="12" s="1"/>
  <c r="K61" i="12"/>
  <c r="M61" i="12"/>
  <c r="O61" i="12"/>
  <c r="Q61" i="12"/>
  <c r="Q57" i="12" s="1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I65" i="12"/>
  <c r="K65" i="12"/>
  <c r="M65" i="12"/>
  <c r="O65" i="12"/>
  <c r="Q65" i="12"/>
  <c r="V65" i="12"/>
  <c r="G66" i="12"/>
  <c r="M66" i="12" s="1"/>
  <c r="I66" i="12"/>
  <c r="K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9" i="12"/>
  <c r="I79" i="12"/>
  <c r="I78" i="12" s="1"/>
  <c r="K79" i="12"/>
  <c r="M79" i="12"/>
  <c r="O79" i="12"/>
  <c r="Q79" i="12"/>
  <c r="Q78" i="12" s="1"/>
  <c r="V79" i="12"/>
  <c r="G80" i="12"/>
  <c r="G78" i="12" s="1"/>
  <c r="I80" i="12"/>
  <c r="K80" i="12"/>
  <c r="O80" i="12"/>
  <c r="O78" i="12" s="1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K78" i="12" s="1"/>
  <c r="O82" i="12"/>
  <c r="Q82" i="12"/>
  <c r="V82" i="12"/>
  <c r="V78" i="12" s="1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3" i="12"/>
  <c r="G94" i="12"/>
  <c r="I94" i="12"/>
  <c r="I93" i="12" s="1"/>
  <c r="K94" i="12"/>
  <c r="M94" i="12"/>
  <c r="O94" i="12"/>
  <c r="Q94" i="12"/>
  <c r="Q93" i="12" s="1"/>
  <c r="V94" i="12"/>
  <c r="G95" i="12"/>
  <c r="M95" i="12" s="1"/>
  <c r="I95" i="12"/>
  <c r="K95" i="12"/>
  <c r="K93" i="12" s="1"/>
  <c r="O95" i="12"/>
  <c r="Q95" i="12"/>
  <c r="V95" i="12"/>
  <c r="V93" i="12" s="1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O93" i="12" s="1"/>
  <c r="Q97" i="12"/>
  <c r="V97" i="12"/>
  <c r="G98" i="12"/>
  <c r="I98" i="12"/>
  <c r="K98" i="12"/>
  <c r="M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3" i="12"/>
  <c r="I103" i="12"/>
  <c r="I102" i="12" s="1"/>
  <c r="K103" i="12"/>
  <c r="M103" i="12"/>
  <c r="O103" i="12"/>
  <c r="Q103" i="12"/>
  <c r="Q102" i="12" s="1"/>
  <c r="V103" i="12"/>
  <c r="G105" i="12"/>
  <c r="M105" i="12" s="1"/>
  <c r="I105" i="12"/>
  <c r="K105" i="12"/>
  <c r="K102" i="12" s="1"/>
  <c r="O105" i="12"/>
  <c r="Q105" i="12"/>
  <c r="V105" i="12"/>
  <c r="V102" i="12" s="1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O102" i="12" s="1"/>
  <c r="Q107" i="12"/>
  <c r="V107" i="12"/>
  <c r="G108" i="12"/>
  <c r="I108" i="12"/>
  <c r="K108" i="12"/>
  <c r="M108" i="12"/>
  <c r="O108" i="12"/>
  <c r="Q108" i="12"/>
  <c r="V108" i="12"/>
  <c r="G111" i="12"/>
  <c r="I111" i="12"/>
  <c r="I110" i="12" s="1"/>
  <c r="K111" i="12"/>
  <c r="M111" i="12"/>
  <c r="O111" i="12"/>
  <c r="Q111" i="12"/>
  <c r="Q110" i="12" s="1"/>
  <c r="V111" i="12"/>
  <c r="G112" i="12"/>
  <c r="G110" i="12" s="1"/>
  <c r="I112" i="12"/>
  <c r="K112" i="12"/>
  <c r="O112" i="12"/>
  <c r="O110" i="12" s="1"/>
  <c r="Q112" i="12"/>
  <c r="V112" i="12"/>
  <c r="G113" i="12"/>
  <c r="I113" i="12"/>
  <c r="K113" i="12"/>
  <c r="M113" i="12"/>
  <c r="O113" i="12"/>
  <c r="Q113" i="12"/>
  <c r="V113" i="12"/>
  <c r="G115" i="12"/>
  <c r="M115" i="12" s="1"/>
  <c r="I115" i="12"/>
  <c r="K115" i="12"/>
  <c r="K110" i="12" s="1"/>
  <c r="O115" i="12"/>
  <c r="Q115" i="12"/>
  <c r="V115" i="12"/>
  <c r="V110" i="12" s="1"/>
  <c r="G116" i="12"/>
  <c r="I116" i="12"/>
  <c r="K116" i="12"/>
  <c r="M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20" i="12"/>
  <c r="I120" i="12"/>
  <c r="I119" i="12" s="1"/>
  <c r="K120" i="12"/>
  <c r="M120" i="12"/>
  <c r="O120" i="12"/>
  <c r="Q120" i="12"/>
  <c r="Q119" i="12" s="1"/>
  <c r="V120" i="12"/>
  <c r="G121" i="12"/>
  <c r="G119" i="12" s="1"/>
  <c r="I121" i="12"/>
  <c r="K121" i="12"/>
  <c r="O121" i="12"/>
  <c r="O119" i="12" s="1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K119" i="12" s="1"/>
  <c r="O123" i="12"/>
  <c r="Q123" i="12"/>
  <c r="V123" i="12"/>
  <c r="V119" i="12" s="1"/>
  <c r="G125" i="12"/>
  <c r="G124" i="12" s="1"/>
  <c r="I125" i="12"/>
  <c r="K125" i="12"/>
  <c r="K124" i="12" s="1"/>
  <c r="O125" i="12"/>
  <c r="O124" i="12" s="1"/>
  <c r="Q125" i="12"/>
  <c r="V125" i="12"/>
  <c r="V124" i="12" s="1"/>
  <c r="G126" i="12"/>
  <c r="I126" i="12"/>
  <c r="I124" i="12" s="1"/>
  <c r="K126" i="12"/>
  <c r="M126" i="12"/>
  <c r="O126" i="12"/>
  <c r="Q126" i="12"/>
  <c r="Q124" i="12" s="1"/>
  <c r="V126" i="12"/>
  <c r="K127" i="12"/>
  <c r="V127" i="12"/>
  <c r="G128" i="12"/>
  <c r="I128" i="12"/>
  <c r="I127" i="12" s="1"/>
  <c r="K128" i="12"/>
  <c r="M128" i="12"/>
  <c r="O128" i="12"/>
  <c r="Q128" i="12"/>
  <c r="Q127" i="12" s="1"/>
  <c r="V128" i="12"/>
  <c r="G129" i="12"/>
  <c r="G127" i="12" s="1"/>
  <c r="I129" i="12"/>
  <c r="K129" i="12"/>
  <c r="O129" i="12"/>
  <c r="O127" i="12" s="1"/>
  <c r="Q129" i="12"/>
  <c r="V129" i="12"/>
  <c r="G131" i="12"/>
  <c r="M131" i="12" s="1"/>
  <c r="I131" i="12"/>
  <c r="K131" i="12"/>
  <c r="K130" i="12" s="1"/>
  <c r="O131" i="12"/>
  <c r="O130" i="12" s="1"/>
  <c r="Q131" i="12"/>
  <c r="V131" i="12"/>
  <c r="V130" i="12" s="1"/>
  <c r="G133" i="12"/>
  <c r="I133" i="12"/>
  <c r="K133" i="12"/>
  <c r="M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I135" i="12"/>
  <c r="I130" i="12" s="1"/>
  <c r="K135" i="12"/>
  <c r="M135" i="12"/>
  <c r="O135" i="12"/>
  <c r="Q135" i="12"/>
  <c r="Q130" i="12" s="1"/>
  <c r="V135" i="12"/>
  <c r="G136" i="12"/>
  <c r="M136" i="12" s="1"/>
  <c r="I136" i="12"/>
  <c r="K136" i="12"/>
  <c r="O136" i="12"/>
  <c r="Q136" i="12"/>
  <c r="V136" i="12"/>
  <c r="G137" i="12"/>
  <c r="I137" i="12"/>
  <c r="K137" i="12"/>
  <c r="M137" i="12"/>
  <c r="O137" i="12"/>
  <c r="Q137" i="12"/>
  <c r="V137" i="12"/>
  <c r="G138" i="12"/>
  <c r="M138" i="12" s="1"/>
  <c r="I138" i="12"/>
  <c r="K138" i="12"/>
  <c r="O138" i="12"/>
  <c r="Q138" i="12"/>
  <c r="V138" i="12"/>
  <c r="AF140" i="12"/>
  <c r="I20" i="1"/>
  <c r="I19" i="1"/>
  <c r="I18" i="1"/>
  <c r="I17" i="1"/>
  <c r="I16" i="1"/>
  <c r="I68" i="1"/>
  <c r="J67" i="1" s="1"/>
  <c r="F43" i="1"/>
  <c r="G23" i="1" s="1"/>
  <c r="G43" i="1"/>
  <c r="G25" i="1" s="1"/>
  <c r="H43" i="1"/>
  <c r="I42" i="1"/>
  <c r="I41" i="1"/>
  <c r="I40" i="1"/>
  <c r="I39" i="1"/>
  <c r="I43" i="1" s="1"/>
  <c r="J51" i="1" l="1"/>
  <c r="J53" i="1"/>
  <c r="J55" i="1"/>
  <c r="J57" i="1"/>
  <c r="J59" i="1"/>
  <c r="J61" i="1"/>
  <c r="J63" i="1"/>
  <c r="J65" i="1"/>
  <c r="J50" i="1"/>
  <c r="J52" i="1"/>
  <c r="J54" i="1"/>
  <c r="J56" i="1"/>
  <c r="J58" i="1"/>
  <c r="J60" i="1"/>
  <c r="J62" i="1"/>
  <c r="J64" i="1"/>
  <c r="A27" i="1"/>
  <c r="A28" i="1" s="1"/>
  <c r="G28" i="1" s="1"/>
  <c r="G27" i="1" s="1"/>
  <c r="G29" i="1" s="1"/>
  <c r="M102" i="12"/>
  <c r="M51" i="12"/>
  <c r="M57" i="12"/>
  <c r="M130" i="12"/>
  <c r="M93" i="12"/>
  <c r="M13" i="12"/>
  <c r="G102" i="12"/>
  <c r="G51" i="12"/>
  <c r="AE140" i="12"/>
  <c r="G130" i="12"/>
  <c r="M129" i="12"/>
  <c r="M127" i="12" s="1"/>
  <c r="M125" i="12"/>
  <c r="M124" i="12" s="1"/>
  <c r="M121" i="12"/>
  <c r="M119" i="12" s="1"/>
  <c r="M112" i="12"/>
  <c r="M110" i="12" s="1"/>
  <c r="M80" i="12"/>
  <c r="M78" i="12" s="1"/>
  <c r="G57" i="12"/>
  <c r="M45" i="12"/>
  <c r="M43" i="12" s="1"/>
  <c r="M35" i="12"/>
  <c r="M32" i="12" s="1"/>
  <c r="M30" i="12"/>
  <c r="M29" i="12" s="1"/>
  <c r="G27" i="12"/>
  <c r="G13" i="12"/>
  <c r="M11" i="12"/>
  <c r="M8" i="12" s="1"/>
  <c r="J66" i="1"/>
  <c r="J42" i="1"/>
  <c r="J41" i="1"/>
  <c r="J39" i="1"/>
  <c r="J43" i="1" s="1"/>
  <c r="J40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Stavba</author>
  </authors>
  <commentList>
    <comment ref="S6" authorId="0" shapeId="0" xr:uid="{D70826D8-1F36-4CE6-B5A3-AE378C04C75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5C6F8F4-8F1A-493A-AE33-040A85831D49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<sst xmlns="http://schemas.openxmlformats.org/spreadsheetml/2006/main" count="1031" uniqueCount="370">
  <si>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</si>
  <si>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</si>
  <si>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</si>
  <si>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</si>
  <si>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</si>
  <si>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</si>
  <si>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</si>
  <si>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</si>
  <si>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</si>
  <si>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</si>
  <si>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</si>
  <si>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</si>
  <si>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</si>
  <si>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</si>
  <si>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</si>
  <si>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</si>
  <si>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</si>
  <si>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</si>
  <si>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</si>
  <si>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</si>
  <si>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</si>
  <si>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</si>
  <si>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</si>
  <si>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</si>
  <si>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</si>
  <si>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</si>
  <si>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</si>
  <si>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</si>
  <si>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</si>
  <si>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</si>
  <si>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</si>
  <si>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</si>
  <si>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</si>
  <si>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</si>
  <si>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</si>
  <si>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</si>
  <si>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</si>
  <si>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</si>
  <si>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</si>
  <si>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</si>
  <si>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</si>
  <si>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</si>
  <si>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</si>
  <si>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1.1</t>
  </si>
  <si>
    <t>Stavební úpravy-sprchový kout</t>
  </si>
  <si>
    <t>SO01</t>
  </si>
  <si>
    <t>Stavební (sprch. kout)</t>
  </si>
  <si>
    <t>Objekt:</t>
  </si>
  <si>
    <t>Rozpočet:</t>
  </si>
  <si>
    <t>B007/2019</t>
  </si>
  <si>
    <t xml:space="preserve">Oprava typové bytové jednotky 2+1, 17.Listopadu 146-147,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</si>
  <si>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</si>
  <si>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</si>
  <si>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</si>
  <si>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</si>
  <si>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</si>
  <si>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</si>
  <si>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</si>
  <si>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</si>
  <si>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</si>
  <si>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</si>
  <si>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</si>
  <si>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</si>
  <si>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</si>
  <si>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</si>
  <si>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</si>
  <si>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</si>
  <si>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</si>
  <si>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</si>
  <si>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</si>
  <si>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</si>
  <si>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</si>
  <si>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</si>
  <si>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</si>
  <si>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</si>
  <si>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</si>
  <si>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</si>
  <si>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</si>
  <si>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</si>
  <si>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</si>
  <si>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</si>
  <si>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</si>
  <si>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</si>
  <si>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</si>
  <si>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</si>
  <si>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</si>
  <si>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</si>
  <si>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</si>
  <si>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</si>
  <si>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</si>
  <si>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</si>
  <si>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</si>
  <si>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</si>
  <si>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</si>
  <si>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</si>
  <si>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</si>
  <si>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</si>
  <si>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</si>
  <si>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</si>
  <si>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</si>
  <si>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</si>
  <si>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</si>
  <si>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</si>
  <si>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</si>
  <si>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</si>
  <si>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</si>
  <si>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</si>
  <si>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</si>
  <si>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</si>
  <si>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</si>
  <si>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</si>
  <si>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</si>
  <si>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</si>
  <si>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</si>
  <si>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</si>
  <si>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</si>
  <si>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</si>
  <si>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</si>
  <si>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</si>
  <si>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</si>
  <si>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</si>
  <si>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</si>
  <si>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</si>
  <si>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</si>
  <si>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</si>
  <si>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</si>
  <si>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</si>
  <si>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</si>
  <si>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</si>
  <si>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</si>
  <si>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342255024RT1</t>
  </si>
  <si>
    <t>Příčky z cihel a tvárnic nepálených příčky z příčkovek pórobetonových tloušťky 100 mm</t>
  </si>
  <si>
    <t>m2</t>
  </si>
  <si>
    <t>801-1</t>
  </si>
  <si>
    <t>RTS 19/ II</t>
  </si>
  <si>
    <t>RTS 18/ I</t>
  </si>
  <si>
    <t>Práce</t>
  </si>
  <si>
    <t>POL1_</t>
  </si>
  <si>
    <t>včetně pomocného lešení</t>
  </si>
  <si>
    <t>SPI</t>
  </si>
  <si>
    <t>342255022RT1</t>
  </si>
  <si>
    <t>Příčky z cihel a tvárnic nepálených příčky z příčkovek pórobetonových tloušťky 75 mm</t>
  </si>
  <si>
    <t>602033191R00</t>
  </si>
  <si>
    <t xml:space="preserve">Omítky stěn z hotových směsí adhézní nátěr, vápenný,  ,  ,  </t>
  </si>
  <si>
    <t>po jednotlivých vrstvách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</si>
  <si>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</si>
  <si>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</si>
  <si>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</si>
  <si>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</si>
  <si>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</si>
  <si>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</si>
  <si>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611481113R00</t>
  </si>
  <si>
    <t xml:space="preserve">Potažení stropů pletivem sklotextilní výztužnou síťkou,  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</si>
  <si>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</si>
  <si>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</si>
  <si>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</si>
  <si>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612474410R00</t>
  </si>
  <si>
    <t>Omítky stěn ze suchých směsí Omítka tenkovrstvá, vápenná, ruční zpracování, na monolitický beton</t>
  </si>
  <si>
    <t>kompletní souvrství</t>
  </si>
  <si>
    <t>612481113R00</t>
  </si>
  <si>
    <t>Potažení vnitřních stěn pletivem sklotextilním , s vypnutím</t>
  </si>
  <si>
    <t>v ploše nebo pruzích na plném podkladu nebo na podkladu s dutinami (pod omítku)</t>
  </si>
  <si>
    <t>632411110RV1</t>
  </si>
  <si>
    <t>Samonivelační stěrka na dřevěný podklad ,ruč.zpracování tl.10 mm, např. UZIN NC 115 NEU vč. penetrace</t>
  </si>
  <si>
    <t>Vlastní</t>
  </si>
  <si>
    <t>55330378R</t>
  </si>
  <si>
    <t>zárubeň kovová hranatá; pro přesné zdění; š profilu 100 mm; š průchodu 600 mm; h průchodu 1 970 mm; L; závěsy pevné</t>
  </si>
  <si>
    <t>kus</t>
  </si>
  <si>
    <t>SPCM</t>
  </si>
  <si>
    <t>Specifikace</t>
  </si>
  <si>
    <t>POL3_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</si>
  <si>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</si>
  <si>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</si>
  <si>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</si>
  <si>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</si>
  <si>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</si>
  <si>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</si>
  <si>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</si>
  <si>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</si>
  <si>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</si>
  <si>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</si>
  <si>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</si>
  <si>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</si>
  <si>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</si>
  <si>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t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</si>
  <si>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</si>
  <si>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</si>
  <si>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</si>
  <si>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711212321R00</t>
  </si>
  <si>
    <t>Izolace proti vodě stěrka hydroizolační  proti vlhkosti</t>
  </si>
  <si>
    <t>800-711</t>
  </si>
  <si>
    <t>721176103R00</t>
  </si>
  <si>
    <t>Potrubí z plastových trub polypropylenové (PP), připojovací, D 50 mm, s 1,8 mm, DN 50</t>
  </si>
  <si>
    <t>m</t>
  </si>
  <si>
    <t>800-721</t>
  </si>
  <si>
    <t>721176105R00</t>
  </si>
  <si>
    <t>Potrubí z plastových trub polypropylenové (PP), připojovací, D 110 mm, s 2,7 mm, DN 100</t>
  </si>
  <si>
    <t>721176114R00</t>
  </si>
  <si>
    <t>Potrubí z plastových trub polypropylenové (PP), odpadní (svislé), D 75 mm, s 1,9 mm, DN 70</t>
  </si>
  <si>
    <t>721171808R00</t>
  </si>
  <si>
    <t>Demontáž potrubí z novodurových trub přes D 75 mm do D 114 mm</t>
  </si>
  <si>
    <t>odpadního nebo připojovacího,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</si>
  <si>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</si>
  <si>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</si>
  <si>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</si>
  <si>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722172611R00</t>
  </si>
  <si>
    <t>Potrubí z plastických hmot polypropylenové potrubí PP-R, D 20 mm, s 2,8 mm, PN 16, polyfúzně svařované, bez zednických výpomocí</t>
  </si>
  <si>
    <t>722172631R00</t>
  </si>
  <si>
    <t>Potrubí z plastických hmot polypropylenové potrubí PP-R, D 20 mm, s 3,4 mm, PN 20, polyfúzně svařované, bez zednických výpomocí</t>
  </si>
  <si>
    <t>722179191R00</t>
  </si>
  <si>
    <t>Příplatky za malý rozsah za práce malého rozsahu na zakázce do 20 m rozvodu</t>
  </si>
  <si>
    <t>soubor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</si>
  <si>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</si>
  <si>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</si>
  <si>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</si>
  <si>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</si>
  <si>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</si>
  <si>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</si>
  <si>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</si>
  <si>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</si>
  <si>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</si>
  <si>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</si>
  <si>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</si>
  <si>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725820801R00</t>
  </si>
  <si>
    <t>Demontáž baterií nástěnných do G 3/4"</t>
  </si>
  <si>
    <t>725829201R00</t>
  </si>
  <si>
    <t>Montáž baterií umyvadlových a dřezových umyvadlové a dřezové nástěnné chromové</t>
  </si>
  <si>
    <t>725869101R00</t>
  </si>
  <si>
    <t>Montáž zápachových uzávěrek pro zařiz. předměty umyvadlových, D 32</t>
  </si>
  <si>
    <t>725869204R00</t>
  </si>
  <si>
    <t>Montáž zápachových uzávěrek pro zařiz. předměty dřezových jednoduchých, D 40</t>
  </si>
  <si>
    <t>55141106R</t>
  </si>
  <si>
    <t>ventil rohový pro vodovod, sanitu; kulový, rohový; DN 15 mm; pracovní teplota do 90 ° C; médium voda; 1/2" x 3/4"; připojení závitové</t>
  </si>
  <si>
    <t>55143605R</t>
  </si>
  <si>
    <t>baterie dřezová nástěnná; ovládání pákové; povrch chrom; ramínko otočné; 200 mm</t>
  </si>
  <si>
    <t>RTS 16/ I</t>
  </si>
  <si>
    <t>Kalkul</t>
  </si>
  <si>
    <t>55144220R</t>
  </si>
  <si>
    <t>baterie umyvadlová směšovací; stojánková; ovládání pákové, s otevíráním odpadu; povrch chrom; kartuše s regulací teploty; odtoková garnitura</t>
  </si>
  <si>
    <t>55161310R</t>
  </si>
  <si>
    <t>uzávěrka zápachová DN 40; pro umyvadla; plast, mosaz</t>
  </si>
  <si>
    <t>725249102R00</t>
  </si>
  <si>
    <t>Montáž sprchové mísy a vaničky sprchových mís a vaniček</t>
  </si>
  <si>
    <t>725249101R00</t>
  </si>
  <si>
    <t xml:space="preserve">Montáž sprchového boxu  </t>
  </si>
  <si>
    <t>725849201R00</t>
  </si>
  <si>
    <t>Montáž baterie sprchové pevná výška</t>
  </si>
  <si>
    <t>55423038.AR</t>
  </si>
  <si>
    <t>vanička sprchová čtvercová; l = 900,0 mm; š = 900 mm; hl = 150 mm; objem 84 l; akrylátová; bílá</t>
  </si>
  <si>
    <t>55428083.AR</t>
  </si>
  <si>
    <t>kout sprchový v = 1 850 mm; š = 900 mm; l = 900 mm; čtvercový; vstup rohový; š. vstupu 530 mm; výplň plast; dezén pearl</t>
  </si>
  <si>
    <t>551450090R</t>
  </si>
  <si>
    <t>baterie sprchová nástěnná; rozteč 130 až 170 mm; ovládání pákové; povrch chrom</t>
  </si>
  <si>
    <t>64214331R</t>
  </si>
  <si>
    <t>umyvadlo š = 550 mm; hl. 450 mm; diturvit; s přepadem; bílá; uchycení šrouby</t>
  </si>
  <si>
    <t>RTS 17/ II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</si>
  <si>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</si>
  <si>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</si>
  <si>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>766812115R00</t>
  </si>
  <si>
    <t>Montáž kuchyňských linek dřevěných,  , šířky přes 2100 do 2400 mm mm</t>
  </si>
  <si>
    <t>800-766</t>
  </si>
  <si>
    <t>766812840R00</t>
  </si>
  <si>
    <t>Demontáž kuchyňských linek délky přes 1800 do 2100 mnm</t>
  </si>
  <si>
    <t>762111811RV1</t>
  </si>
  <si>
    <t xml:space="preserve">Demontáž stěn DTD </t>
  </si>
  <si>
    <t>54914597R</t>
  </si>
  <si>
    <t>kování stavební - prvek: klika a knoflík se štíty pro cylindrickou vložku; provedení Cr; pro vchodové dveře</t>
  </si>
  <si>
    <t>54914620R</t>
  </si>
  <si>
    <t>kování interiérové kliky se štíty pro klíč; povrch - kliky pochromované; povrch - štíty leštěná nerez</t>
  </si>
  <si>
    <t>61160101R</t>
  </si>
  <si>
    <t>dveře vnitřní š = 600 mm; h = 1 970,0 mm; hladké; otevíravé; počet křídel 1; plné; povrch. úprava bílá barva</t>
  </si>
  <si>
    <t>61160603R</t>
  </si>
  <si>
    <t>dveře vnitřní š = 800 mm; h = 1 970,0 mm; hladké; otevíravé; počet křídel 1; prosklení 2/3; povrch. úprava bílá barva</t>
  </si>
  <si>
    <t>61165611R</t>
  </si>
  <si>
    <t>dveře speciální protipožární; vnitřní; vnější; š = 800 mm; h = 1 970,0 mm; hladké; EI 30 min; otevíravé; počet křídel 1; plné; povrch. úprava laminát</t>
  </si>
  <si>
    <t>766-001</t>
  </si>
  <si>
    <t>D+M potravinové skříně z dtd tl.18mm 600x600x2500mm</t>
  </si>
  <si>
    <t>ks</t>
  </si>
  <si>
    <t>61181103R</t>
  </si>
  <si>
    <t>zárubeň dřevěná obkladová; otočná; pro dveře jednokřídlové; š průchodu 800 mm; h průchodu 1 970 mm; tloušťka stěny 80 až 300 mm; požární odolnost; fólie; dub, buk, mahagon, ořech, olše, javor, třešeň, bílá, wenge</t>
  </si>
  <si>
    <t>61581624.AR</t>
  </si>
  <si>
    <t>linka kuchyňská atypická; š = 2 400 mm</t>
  </si>
  <si>
    <t>766000001</t>
  </si>
  <si>
    <t>Dod+montáž dvířek instalační šachty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</si>
  <si>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</si>
  <si>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</si>
  <si>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</si>
  <si>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</si>
  <si>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</si>
  <si>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</si>
  <si>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</si>
  <si>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</si>
  <si>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</si>
  <si>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</si>
  <si>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</si>
  <si>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</si>
  <si>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771575109RT1</t>
  </si>
  <si>
    <t>Montáž podlah z dlaždic keramických 300 x 300 mm, režných nebo glazovaných, hladkých, kladených do flexibilního tmele</t>
  </si>
  <si>
    <t>59770102R</t>
  </si>
  <si>
    <t>dlažba keramická š = 333 mm; l = 333 mm; h = 8,0 mm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</si>
  <si>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</si>
  <si>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</si>
  <si>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</si>
  <si>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</si>
  <si>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</si>
  <si>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</si>
  <si>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</si>
  <si>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</t>
  </si>
  <si>
    <t>776511810RT3</t>
  </si>
  <si>
    <t>Odstranění povlakových podlah z nášlapné plochy lepených, bez podložky, z ploch do 10 m2</t>
  </si>
  <si>
    <t>776521100RU2</t>
  </si>
  <si>
    <t>Lepení povlakových podlah z plastů  Lepení povlakových podlah z plastů - pásy z PVC, montáž včetně dodávky podlahoviny, tl. 2,0 mm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</si>
  <si>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</si>
  <si>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</si>
  <si>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</si>
  <si>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</si>
  <si>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</si>
  <si>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</si>
  <si>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</si>
  <si>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</si>
  <si>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</si>
  <si>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</si>
  <si>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</si>
  <si>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</si>
  <si>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C2T S1; pro interiér i exteriér, vlhké prostředí; stěny, podlahy; báze cementová; odolná proti mrazu, vlhkosti; barva šedá</t>
  </si>
  <si>
    <t>kg</t>
  </si>
  <si>
    <t>59781346R</t>
  </si>
  <si>
    <t>obklad keramický š = 148 mm; l = 148 mm; h = 6,0 mm; pro interiér; barva bílá; lesk</t>
  </si>
  <si>
    <t>998781204R00</t>
  </si>
  <si>
    <t>Přesun hmot pro obklady keramické v objektech výšky do 36 m</t>
  </si>
  <si>
    <t>783225100R00</t>
  </si>
  <si>
    <t xml:space="preserve">Nátěry kov.stavebních doplňk.konstrukcí syntetické dvojnásobné + 1x email,  </t>
  </si>
  <si>
    <t>800-783</t>
  </si>
  <si>
    <t>783322120R00</t>
  </si>
  <si>
    <t>Nátěry otopných těles syntetické ocelových radiátorrů článkových, jednonásobné s 1x emailováním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</si>
  <si>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</si>
  <si>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</si>
  <si>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</si>
  <si>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</si>
  <si>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</si>
  <si>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</si>
  <si>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</si>
  <si>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</si>
  <si>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</t>
  </si>
  <si>
    <t>220890202R00</t>
  </si>
  <si>
    <t>Revize</t>
  </si>
  <si>
    <t>h</t>
  </si>
  <si>
    <t>M21000001</t>
  </si>
  <si>
    <t>Elektroinstalace viz. samostatný rozpočet</t>
  </si>
  <si>
    <t>Indiv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</si>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</sst>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WZeAeBXofEKUSKKplRBb5rJRcPA6843dEHdwr1YPOhEeUpxDFuW3Y0RB0oVMdWxUw4A8CwfQnbbA2opBDQzRtg==" saltValue="iU05uz0vMRl1UyFUXyxqp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17" zoomScaleNormal="100" zoomScaleSheetLayoutView="75" workbookViewId="0">
      <selection activeCell="D28" sqref="D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5">
      <c r="A4" s="108">
        <v>1843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5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5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5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5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SUMIF(F50:F67,A16,I50:I67)+SUMIF(F50:F67,"PSU",I50:I67)</f>
        <v>0</v>
      </c>
      <c r="J16" s="85"/>
    </row>
    <row r="17" spans="1:10" ht="23.25" customHeight="1" x14ac:dyDescent="0.25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SUMIF(F50:F67,A17,I50:I67)</f>
        <v>0</v>
      </c>
      <c r="J17" s="85"/>
    </row>
    <row r="18" spans="1:10" ht="23.25" customHeight="1" x14ac:dyDescent="0.25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SUMIF(F50:F67,A18,I50:I67)</f>
        <v>0</v>
      </c>
      <c r="J18" s="85"/>
    </row>
    <row r="19" spans="1:10" ht="23.25" customHeight="1" x14ac:dyDescent="0.25">
      <c r="A19" s="201" t="s">
        <v>100</v>
      </c>
      <c r="B19" s="38" t="s">
        <v>27</v>
      </c>
      <c r="C19" s="62"/>
      <c r="D19" s="63"/>
      <c r="E19" s="83"/>
      <c r="F19" s="84"/>
      <c r="G19" s="83"/>
      <c r="H19" s="84"/>
      <c r="I19" s="83">
        <f>SUMIF(F50:F67,A19,I50:I67)</f>
        <v>0</v>
      </c>
      <c r="J19" s="85"/>
    </row>
    <row r="20" spans="1:10" ht="23.25" customHeight="1" x14ac:dyDescent="0.25">
      <c r="A20" s="201" t="s">
        <v>101</v>
      </c>
      <c r="B20" s="38" t="s">
        <v>28</v>
      </c>
      <c r="C20" s="62"/>
      <c r="D20" s="63"/>
      <c r="E20" s="83"/>
      <c r="F20" s="84"/>
      <c r="G20" s="83"/>
      <c r="H20" s="84"/>
      <c r="I20" s="83">
        <f>SUMIF(F50:F67,A20,I50:I67)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71" t="s">
        <v>23</v>
      </c>
      <c r="C28" s="172"/>
      <c r="D28" s="172"/>
      <c r="E28" s="173"/>
      <c r="F28" s="174"/>
      <c r="G28" s="175">
        <f>IF(A28&gt;50, ROUNDUP(A27, 0), ROUNDDOWN(A27, 0))</f>
        <v>0</v>
      </c>
      <c r="H28" s="175"/>
      <c r="I28" s="175"/>
      <c r="J28" s="176" t="str">
        <f t="shared" si="0"/>
        <v>CZK</v>
      </c>
    </row>
    <row r="29" spans="1:10" ht="27.75" hidden="1" customHeight="1" thickBot="1" x14ac:dyDescent="0.3">
      <c r="A29" s="2"/>
      <c r="B29" s="171" t="s">
        <v>35</v>
      </c>
      <c r="C29" s="177"/>
      <c r="D29" s="177"/>
      <c r="E29" s="177"/>
      <c r="F29" s="178"/>
      <c r="G29" s="179">
        <f>ZakladDPHSni+DPHSni+ZakladDPHZakl+DPHZakl+Zaokrouhleni</f>
        <v>0</v>
      </c>
      <c r="H29" s="179"/>
      <c r="I29" s="179"/>
      <c r="J29" s="180" t="s">
        <v>60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40" t="s">
        <v>16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5">
      <c r="A38" s="139" t="s">
        <v>37</v>
      </c>
      <c r="B38" s="144" t="s">
        <v>17</v>
      </c>
      <c r="C38" s="145" t="s">
        <v>5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18</v>
      </c>
      <c r="I38" s="148" t="s">
        <v>1</v>
      </c>
      <c r="J38" s="149" t="s">
        <v>0</v>
      </c>
    </row>
    <row r="39" spans="1:10" ht="25.5" hidden="1" customHeight="1" x14ac:dyDescent="0.25">
      <c r="A39" s="139">
        <v>1</v>
      </c>
      <c r="B39" s="150" t="s">
        <v>57</v>
      </c>
      <c r="C39" s="151"/>
      <c r="D39" s="151"/>
      <c r="E39" s="151"/>
      <c r="F39" s="152">
        <f>'SO01 1.1 Pol'!AE140</f>
        <v>0</v>
      </c>
      <c r="G39" s="153">
        <f>'SO01 1.1 Pol'!AF140</f>
        <v>0</v>
      </c>
      <c r="H39" s="154"/>
      <c r="I39" s="155">
        <f>F39+G39+H39</f>
        <v>0</v>
      </c>
      <c r="J39" s="156" t="str">
        <f>IF(CenaCelkemVypocet=0,"",I39/CenaCelkemVypocet*100)</f>
        <v/>
      </c>
    </row>
    <row r="40" spans="1:10" ht="25.5" hidden="1" customHeight="1" x14ac:dyDescent="0.25">
      <c r="A40" s="139">
        <v>2</v>
      </c>
      <c r="B40" s="157"/>
      <c r="C40" s="158" t="s">
        <v>58</v>
      </c>
      <c r="D40" s="158"/>
      <c r="E40" s="158"/>
      <c r="F40" s="159"/>
      <c r="G40" s="160"/>
      <c r="H40" s="160"/>
      <c r="I40" s="161">
        <f>F40+G40+H40</f>
        <v>0</v>
      </c>
      <c r="J40" s="162" t="str">
        <f>IF(CenaCelkemVypocet=0,"",I40/CenaCelkemVypocet*100)</f>
        <v/>
      </c>
    </row>
    <row r="41" spans="1:10" ht="25.5" hidden="1" customHeight="1" x14ac:dyDescent="0.25">
      <c r="A41" s="139">
        <v>2</v>
      </c>
      <c r="B41" s="157" t="s">
        <v>45</v>
      </c>
      <c r="C41" s="158" t="s">
        <v>46</v>
      </c>
      <c r="D41" s="158"/>
      <c r="E41" s="158"/>
      <c r="F41" s="159">
        <f>'SO01 1.1 Pol'!AE140</f>
        <v>0</v>
      </c>
      <c r="G41" s="160">
        <f>'SO01 1.1 Pol'!AF140</f>
        <v>0</v>
      </c>
      <c r="H41" s="160"/>
      <c r="I41" s="161">
        <f>F41+G41+H41</f>
        <v>0</v>
      </c>
      <c r="J41" s="162" t="str">
        <f>IF(CenaCelkemVypocet=0,"",I41/CenaCelkemVypocet*100)</f>
        <v/>
      </c>
    </row>
    <row r="42" spans="1:10" ht="25.5" hidden="1" customHeight="1" x14ac:dyDescent="0.25">
      <c r="A42" s="139">
        <v>3</v>
      </c>
      <c r="B42" s="163" t="s">
        <v>43</v>
      </c>
      <c r="C42" s="151" t="s">
        <v>44</v>
      </c>
      <c r="D42" s="151"/>
      <c r="E42" s="151"/>
      <c r="F42" s="164">
        <f>'SO01 1.1 Pol'!AE140</f>
        <v>0</v>
      </c>
      <c r="G42" s="154">
        <f>'SO01 1.1 Pol'!AF140</f>
        <v>0</v>
      </c>
      <c r="H42" s="154"/>
      <c r="I42" s="155">
        <f>F42+G42+H42</f>
        <v>0</v>
      </c>
      <c r="J42" s="156" t="str">
        <f>IF(CenaCelkemVypocet=0,"",I42/CenaCelkemVypocet*100)</f>
        <v/>
      </c>
    </row>
    <row r="43" spans="1:10" ht="25.5" hidden="1" customHeight="1" x14ac:dyDescent="0.25">
      <c r="A43" s="139"/>
      <c r="B43" s="165" t="s">
        <v>59</v>
      </c>
      <c r="C43" s="166"/>
      <c r="D43" s="166"/>
      <c r="E43" s="166"/>
      <c r="F43" s="167">
        <f>SUMIF(A39:A42,"=1",F39:F42)</f>
        <v>0</v>
      </c>
      <c r="G43" s="168">
        <f>SUMIF(A39:A42,"=1",G39:G42)</f>
        <v>0</v>
      </c>
      <c r="H43" s="168">
        <f>SUMIF(A39:A42,"=1",H39:H42)</f>
        <v>0</v>
      </c>
      <c r="I43" s="169">
        <f>SUMIF(A39:A42,"=1",I39:I42)</f>
        <v>0</v>
      </c>
      <c r="J43" s="170">
        <f>SUMIF(A39:A42,"=1",J39:J42)</f>
        <v>0</v>
      </c>
    </row>
    <row r="47" spans="1:10" ht="15.6" x14ac:dyDescent="0.3">
      <c r="B47" s="181" t="s">
        <v>61</v>
      </c>
    </row>
    <row r="49" spans="1:10" ht="25.5" customHeight="1" x14ac:dyDescent="0.25">
      <c r="A49" s="183"/>
      <c r="B49" s="186" t="s">
        <v>17</v>
      </c>
      <c r="C49" s="186" t="s">
        <v>5</v>
      </c>
      <c r="D49" s="187"/>
      <c r="E49" s="187"/>
      <c r="F49" s="188" t="s">
        <v>62</v>
      </c>
      <c r="G49" s="188"/>
      <c r="H49" s="188"/>
      <c r="I49" s="188" t="s">
        <v>29</v>
      </c>
      <c r="J49" s="188" t="s">
        <v>0</v>
      </c>
    </row>
    <row r="50" spans="1:10" ht="36.75" customHeight="1" x14ac:dyDescent="0.25">
      <c r="A50" s="184"/>
      <c r="B50" s="189" t="s">
        <v>63</v>
      </c>
      <c r="C50" s="190" t="s">
        <v>64</v>
      </c>
      <c r="D50" s="191"/>
      <c r="E50" s="191"/>
      <c r="F50" s="197" t="s">
        <v>24</v>
      </c>
      <c r="G50" s="198"/>
      <c r="H50" s="198"/>
      <c r="I50" s="198">
        <f>'SO01 1.1 Pol'!G8</f>
        <v>0</v>
      </c>
      <c r="J50" s="195" t="str">
        <f>IF(I68=0,"",I50/I68*100)</f>
        <v/>
      </c>
    </row>
    <row r="51" spans="1:10" ht="36.75" customHeight="1" x14ac:dyDescent="0.25">
      <c r="A51" s="184"/>
      <c r="B51" s="189" t="s">
        <v>65</v>
      </c>
      <c r="C51" s="190" t="s">
        <v>66</v>
      </c>
      <c r="D51" s="191"/>
      <c r="E51" s="191"/>
      <c r="F51" s="197" t="s">
        <v>24</v>
      </c>
      <c r="G51" s="198"/>
      <c r="H51" s="198"/>
      <c r="I51" s="198">
        <f>'SO01 1.1 Pol'!G13</f>
        <v>0</v>
      </c>
      <c r="J51" s="195" t="str">
        <f>IF(I68=0,"",I51/I68*100)</f>
        <v/>
      </c>
    </row>
    <row r="52" spans="1:10" ht="36.75" customHeight="1" x14ac:dyDescent="0.25">
      <c r="A52" s="184"/>
      <c r="B52" s="189" t="s">
        <v>67</v>
      </c>
      <c r="C52" s="190" t="s">
        <v>68</v>
      </c>
      <c r="D52" s="191"/>
      <c r="E52" s="191"/>
      <c r="F52" s="197" t="s">
        <v>24</v>
      </c>
      <c r="G52" s="198"/>
      <c r="H52" s="198"/>
      <c r="I52" s="198">
        <f>'SO01 1.1 Pol'!G27</f>
        <v>0</v>
      </c>
      <c r="J52" s="195" t="str">
        <f>IF(I68=0,"",I52/I68*100)</f>
        <v/>
      </c>
    </row>
    <row r="53" spans="1:10" ht="36.75" customHeight="1" x14ac:dyDescent="0.25">
      <c r="A53" s="184"/>
      <c r="B53" s="189" t="s">
        <v>69</v>
      </c>
      <c r="C53" s="190" t="s">
        <v>70</v>
      </c>
      <c r="D53" s="191"/>
      <c r="E53" s="191"/>
      <c r="F53" s="197" t="s">
        <v>24</v>
      </c>
      <c r="G53" s="198"/>
      <c r="H53" s="198"/>
      <c r="I53" s="198">
        <f>'SO01 1.1 Pol'!G29</f>
        <v>0</v>
      </c>
      <c r="J53" s="195" t="str">
        <f>IF(I68=0,"",I53/I68*100)</f>
        <v/>
      </c>
    </row>
    <row r="54" spans="1:10" ht="36.75" customHeight="1" x14ac:dyDescent="0.25">
      <c r="A54" s="184"/>
      <c r="B54" s="189" t="s">
        <v>71</v>
      </c>
      <c r="C54" s="190" t="s">
        <v>72</v>
      </c>
      <c r="D54" s="191"/>
      <c r="E54" s="191"/>
      <c r="F54" s="197" t="s">
        <v>24</v>
      </c>
      <c r="G54" s="198"/>
      <c r="H54" s="198"/>
      <c r="I54" s="198">
        <f>'SO01 1.1 Pol'!G32</f>
        <v>0</v>
      </c>
      <c r="J54" s="195" t="str">
        <f>IF(I68=0,"",I54/I68*100)</f>
        <v/>
      </c>
    </row>
    <row r="55" spans="1:10" ht="36.75" customHeight="1" x14ac:dyDescent="0.25">
      <c r="A55" s="184"/>
      <c r="B55" s="189" t="s">
        <v>73</v>
      </c>
      <c r="C55" s="190" t="s">
        <v>74</v>
      </c>
      <c r="D55" s="191"/>
      <c r="E55" s="191"/>
      <c r="F55" s="197" t="s">
        <v>24</v>
      </c>
      <c r="G55" s="198"/>
      <c r="H55" s="198"/>
      <c r="I55" s="198">
        <f>'SO01 1.1 Pol'!G38</f>
        <v>0</v>
      </c>
      <c r="J55" s="195" t="str">
        <f>IF(I68=0,"",I55/I68*100)</f>
        <v/>
      </c>
    </row>
    <row r="56" spans="1:10" ht="36.75" customHeight="1" x14ac:dyDescent="0.25">
      <c r="A56" s="184"/>
      <c r="B56" s="189" t="s">
        <v>75</v>
      </c>
      <c r="C56" s="190" t="s">
        <v>76</v>
      </c>
      <c r="D56" s="191"/>
      <c r="E56" s="191"/>
      <c r="F56" s="197" t="s">
        <v>25</v>
      </c>
      <c r="G56" s="198"/>
      <c r="H56" s="198"/>
      <c r="I56" s="198">
        <f>'SO01 1.1 Pol'!G41</f>
        <v>0</v>
      </c>
      <c r="J56" s="195" t="str">
        <f>IF(I68=0,"",I56/I68*100)</f>
        <v/>
      </c>
    </row>
    <row r="57" spans="1:10" ht="36.75" customHeight="1" x14ac:dyDescent="0.25">
      <c r="A57" s="184"/>
      <c r="B57" s="189" t="s">
        <v>77</v>
      </c>
      <c r="C57" s="190" t="s">
        <v>78</v>
      </c>
      <c r="D57" s="191"/>
      <c r="E57" s="191"/>
      <c r="F57" s="197" t="s">
        <v>25</v>
      </c>
      <c r="G57" s="198"/>
      <c r="H57" s="198"/>
      <c r="I57" s="198">
        <f>'SO01 1.1 Pol'!G43</f>
        <v>0</v>
      </c>
      <c r="J57" s="195" t="str">
        <f>IF(I68=0,"",I57/I68*100)</f>
        <v/>
      </c>
    </row>
    <row r="58" spans="1:10" ht="36.75" customHeight="1" x14ac:dyDescent="0.25">
      <c r="A58" s="184"/>
      <c r="B58" s="189" t="s">
        <v>79</v>
      </c>
      <c r="C58" s="190" t="s">
        <v>80</v>
      </c>
      <c r="D58" s="191"/>
      <c r="E58" s="191"/>
      <c r="F58" s="197" t="s">
        <v>25</v>
      </c>
      <c r="G58" s="198"/>
      <c r="H58" s="198"/>
      <c r="I58" s="198">
        <f>'SO01 1.1 Pol'!G51</f>
        <v>0</v>
      </c>
      <c r="J58" s="195" t="str">
        <f>IF(I68=0,"",I58/I68*100)</f>
        <v/>
      </c>
    </row>
    <row r="59" spans="1:10" ht="36.75" customHeight="1" x14ac:dyDescent="0.25">
      <c r="A59" s="184"/>
      <c r="B59" s="189" t="s">
        <v>81</v>
      </c>
      <c r="C59" s="190" t="s">
        <v>82</v>
      </c>
      <c r="D59" s="191"/>
      <c r="E59" s="191"/>
      <c r="F59" s="197" t="s">
        <v>25</v>
      </c>
      <c r="G59" s="198"/>
      <c r="H59" s="198"/>
      <c r="I59" s="198">
        <f>'SO01 1.1 Pol'!G57</f>
        <v>0</v>
      </c>
      <c r="J59" s="195" t="str">
        <f>IF(I68=0,"",I59/I68*100)</f>
        <v/>
      </c>
    </row>
    <row r="60" spans="1:10" ht="36.75" customHeight="1" x14ac:dyDescent="0.25">
      <c r="A60" s="184"/>
      <c r="B60" s="189" t="s">
        <v>83</v>
      </c>
      <c r="C60" s="190" t="s">
        <v>84</v>
      </c>
      <c r="D60" s="191"/>
      <c r="E60" s="191"/>
      <c r="F60" s="197" t="s">
        <v>25</v>
      </c>
      <c r="G60" s="198"/>
      <c r="H60" s="198"/>
      <c r="I60" s="198">
        <f>'SO01 1.1 Pol'!G78</f>
        <v>0</v>
      </c>
      <c r="J60" s="195" t="str">
        <f>IF(I68=0,"",I60/I68*100)</f>
        <v/>
      </c>
    </row>
    <row r="61" spans="1:10" ht="36.75" customHeight="1" x14ac:dyDescent="0.25">
      <c r="A61" s="184"/>
      <c r="B61" s="189" t="s">
        <v>85</v>
      </c>
      <c r="C61" s="190" t="s">
        <v>86</v>
      </c>
      <c r="D61" s="191"/>
      <c r="E61" s="191"/>
      <c r="F61" s="197" t="s">
        <v>25</v>
      </c>
      <c r="G61" s="198"/>
      <c r="H61" s="198"/>
      <c r="I61" s="198">
        <f>'SO01 1.1 Pol'!G93</f>
        <v>0</v>
      </c>
      <c r="J61" s="195" t="str">
        <f>IF(I68=0,"",I61/I68*100)</f>
        <v/>
      </c>
    </row>
    <row r="62" spans="1:10" ht="36.75" customHeight="1" x14ac:dyDescent="0.25">
      <c r="A62" s="184"/>
      <c r="B62" s="189" t="s">
        <v>87</v>
      </c>
      <c r="C62" s="190" t="s">
        <v>88</v>
      </c>
      <c r="D62" s="191"/>
      <c r="E62" s="191"/>
      <c r="F62" s="197" t="s">
        <v>25</v>
      </c>
      <c r="G62" s="198"/>
      <c r="H62" s="198"/>
      <c r="I62" s="198">
        <f>'SO01 1.1 Pol'!G102</f>
        <v>0</v>
      </c>
      <c r="J62" s="195" t="str">
        <f>IF(I68=0,"",I62/I68*100)</f>
        <v/>
      </c>
    </row>
    <row r="63" spans="1:10" ht="36.75" customHeight="1" x14ac:dyDescent="0.25">
      <c r="A63" s="184"/>
      <c r="B63" s="189" t="s">
        <v>89</v>
      </c>
      <c r="C63" s="190" t="s">
        <v>90</v>
      </c>
      <c r="D63" s="191"/>
      <c r="E63" s="191"/>
      <c r="F63" s="197" t="s">
        <v>25</v>
      </c>
      <c r="G63" s="198"/>
      <c r="H63" s="198"/>
      <c r="I63" s="198">
        <f>'SO01 1.1 Pol'!G110</f>
        <v>0</v>
      </c>
      <c r="J63" s="195" t="str">
        <f>IF(I68=0,"",I63/I68*100)</f>
        <v/>
      </c>
    </row>
    <row r="64" spans="1:10" ht="36.75" customHeight="1" x14ac:dyDescent="0.25">
      <c r="A64" s="184"/>
      <c r="B64" s="189" t="s">
        <v>91</v>
      </c>
      <c r="C64" s="190" t="s">
        <v>92</v>
      </c>
      <c r="D64" s="191"/>
      <c r="E64" s="191"/>
      <c r="F64" s="197" t="s">
        <v>25</v>
      </c>
      <c r="G64" s="198"/>
      <c r="H64" s="198"/>
      <c r="I64" s="198">
        <f>'SO01 1.1 Pol'!G119</f>
        <v>0</v>
      </c>
      <c r="J64" s="195" t="str">
        <f>IF(I68=0,"",I64/I68*100)</f>
        <v/>
      </c>
    </row>
    <row r="65" spans="1:10" ht="36.75" customHeight="1" x14ac:dyDescent="0.25">
      <c r="A65" s="184"/>
      <c r="B65" s="189" t="s">
        <v>93</v>
      </c>
      <c r="C65" s="190" t="s">
        <v>94</v>
      </c>
      <c r="D65" s="191"/>
      <c r="E65" s="191"/>
      <c r="F65" s="197" t="s">
        <v>25</v>
      </c>
      <c r="G65" s="198"/>
      <c r="H65" s="198"/>
      <c r="I65" s="198">
        <f>'SO01 1.1 Pol'!G124</f>
        <v>0</v>
      </c>
      <c r="J65" s="195" t="str">
        <f>IF(I68=0,"",I65/I68*100)</f>
        <v/>
      </c>
    </row>
    <row r="66" spans="1:10" ht="36.75" customHeight="1" x14ac:dyDescent="0.25">
      <c r="A66" s="184"/>
      <c r="B66" s="189" t="s">
        <v>95</v>
      </c>
      <c r="C66" s="190" t="s">
        <v>96</v>
      </c>
      <c r="D66" s="191"/>
      <c r="E66" s="191"/>
      <c r="F66" s="197" t="s">
        <v>26</v>
      </c>
      <c r="G66" s="198"/>
      <c r="H66" s="198"/>
      <c r="I66" s="198">
        <f>'SO01 1.1 Pol'!G127</f>
        <v>0</v>
      </c>
      <c r="J66" s="195" t="str">
        <f>IF(I68=0,"",I66/I68*100)</f>
        <v/>
      </c>
    </row>
    <row r="67" spans="1:10" ht="36.75" customHeight="1" x14ac:dyDescent="0.25">
      <c r="A67" s="184"/>
      <c r="B67" s="189" t="s">
        <v>97</v>
      </c>
      <c r="C67" s="190" t="s">
        <v>98</v>
      </c>
      <c r="D67" s="191"/>
      <c r="E67" s="191"/>
      <c r="F67" s="197" t="s">
        <v>99</v>
      </c>
      <c r="G67" s="198"/>
      <c r="H67" s="198"/>
      <c r="I67" s="198">
        <f>'SO01 1.1 Pol'!G130</f>
        <v>0</v>
      </c>
      <c r="J67" s="195" t="str">
        <f>IF(I68=0,"",I67/I68*100)</f>
        <v/>
      </c>
    </row>
    <row r="68" spans="1:10" ht="25.5" customHeight="1" x14ac:dyDescent="0.25">
      <c r="A68" s="185"/>
      <c r="B68" s="192" t="s">
        <v>1</v>
      </c>
      <c r="C68" s="193"/>
      <c r="D68" s="194"/>
      <c r="E68" s="194"/>
      <c r="F68" s="199"/>
      <c r="G68" s="200"/>
      <c r="H68" s="200"/>
      <c r="I68" s="200">
        <f>SUM(I50:I67)</f>
        <v>0</v>
      </c>
      <c r="J68" s="196">
        <f>SUM(J50:J67)</f>
        <v>0</v>
      </c>
    </row>
    <row r="69" spans="1:10" x14ac:dyDescent="0.25">
      <c r="F69" s="137"/>
      <c r="G69" s="137"/>
      <c r="H69" s="137"/>
      <c r="I69" s="137"/>
      <c r="J69" s="138"/>
    </row>
    <row r="70" spans="1:10" x14ac:dyDescent="0.25">
      <c r="F70" s="137"/>
      <c r="G70" s="137"/>
      <c r="H70" s="137"/>
      <c r="I70" s="137"/>
      <c r="J70" s="138"/>
    </row>
    <row r="71" spans="1:10" x14ac:dyDescent="0.25">
      <c r="F71" s="137"/>
      <c r="G71" s="137"/>
      <c r="H71" s="137"/>
      <c r="I71" s="137"/>
      <c r="J71" s="138"/>
    </row>
  </sheetData>
  <sheetProtection algorithmName="SHA-512" hashValue="umAPzt+xoh8CNPFxj5713MbL1wWd+ryoZ206YNrtYwPPnch6njwWF6WujYlfmJ1KC8r+dyjgEp4M1ciPl0es6A==" saltValue="lt51saqhcAyVvPnl6g+Ot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C65:E65"/>
    <mergeCell ref="C66:E66"/>
    <mergeCell ref="C67:E67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algorithmName="SHA-512" hashValue="hRgWmsP2D5eiEcCThYPpAX9pywe8Ww0Xtd7vIwPSHfXHQkMB92xh5eAY14qSLigzvPH+18rb63NK+KBt+UFWFQ==" saltValue="2TEPEduKWnfp1biPE3gNC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89FE15-CF60-490A-A6F1-98B56D205D92}">
  <sheetPr>
    <outlinePr summaryBelow="0"/>
  </sheetPr>
  <dimension ref="A1:BH5000"/>
  <sheetViews>
    <sheetView tabSelected="1" workbookViewId="0">
      <pane ySplit="7" topLeftCell="A80" activePane="bottomLeft" state="frozen"/>
      <selection pane="bottomLeft" activeCell="R1" sqref="R1:Y1048576"/>
    </sheetView>
  </sheetViews>
  <sheetFormatPr defaultRowHeight="13.2" outlineLevelRow="1" x14ac:dyDescent="0.25"/>
  <cols>
    <col min="1" max="1" width="3.44140625" customWidth="1"/>
    <col min="2" max="2" width="12.6640625" style="182" customWidth="1"/>
    <col min="3" max="3" width="63.33203125" style="182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hidden="1" customWidth="1"/>
    <col min="19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2" t="s">
        <v>102</v>
      </c>
      <c r="B1" s="202"/>
      <c r="C1" s="202"/>
      <c r="D1" s="202"/>
      <c r="E1" s="202"/>
      <c r="F1" s="202"/>
      <c r="G1" s="202"/>
      <c r="AG1" t="s">
        <v>103</v>
      </c>
    </row>
    <row r="2" spans="1:60" ht="25.05" customHeight="1" x14ac:dyDescent="0.25">
      <c r="A2" s="203" t="s">
        <v>7</v>
      </c>
      <c r="B2" s="49" t="s">
        <v>49</v>
      </c>
      <c r="C2" s="206" t="s">
        <v>50</v>
      </c>
      <c r="D2" s="204"/>
      <c r="E2" s="204"/>
      <c r="F2" s="204"/>
      <c r="G2" s="205"/>
      <c r="AG2" t="s">
        <v>104</v>
      </c>
    </row>
    <row r="3" spans="1:60" ht="25.05" customHeight="1" x14ac:dyDescent="0.25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2" t="s">
        <v>104</v>
      </c>
      <c r="AG3" t="s">
        <v>105</v>
      </c>
    </row>
    <row r="4" spans="1:60" ht="25.05" customHeight="1" x14ac:dyDescent="0.25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106</v>
      </c>
    </row>
    <row r="5" spans="1:60" x14ac:dyDescent="0.25">
      <c r="D5" s="10"/>
    </row>
    <row r="6" spans="1:60" ht="39.6" x14ac:dyDescent="0.25">
      <c r="A6" s="213" t="s">
        <v>107</v>
      </c>
      <c r="B6" s="215" t="s">
        <v>108</v>
      </c>
      <c r="C6" s="215" t="s">
        <v>109</v>
      </c>
      <c r="D6" s="214" t="s">
        <v>110</v>
      </c>
      <c r="E6" s="213" t="s">
        <v>111</v>
      </c>
      <c r="F6" s="212" t="s">
        <v>112</v>
      </c>
      <c r="G6" s="213" t="s">
        <v>29</v>
      </c>
      <c r="H6" s="216" t="s">
        <v>30</v>
      </c>
      <c r="I6" s="216" t="s">
        <v>113</v>
      </c>
      <c r="J6" s="216" t="s">
        <v>31</v>
      </c>
      <c r="K6" s="216" t="s">
        <v>114</v>
      </c>
      <c r="L6" s="216" t="s">
        <v>115</v>
      </c>
      <c r="M6" s="216" t="s">
        <v>116</v>
      </c>
      <c r="N6" s="216" t="s">
        <v>117</v>
      </c>
      <c r="O6" s="216" t="s">
        <v>118</v>
      </c>
      <c r="P6" s="216" t="s">
        <v>119</v>
      </c>
      <c r="Q6" s="216" t="s">
        <v>120</v>
      </c>
      <c r="R6" s="216" t="s">
        <v>121</v>
      </c>
      <c r="S6" s="216" t="s">
        <v>122</v>
      </c>
      <c r="T6" s="216" t="s">
        <v>123</v>
      </c>
      <c r="U6" s="216" t="s">
        <v>124</v>
      </c>
      <c r="V6" s="216" t="s">
        <v>125</v>
      </c>
      <c r="W6" s="216" t="s">
        <v>126</v>
      </c>
      <c r="X6" s="216" t="s">
        <v>127</v>
      </c>
    </row>
    <row r="7" spans="1:60" hidden="1" x14ac:dyDescent="0.25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</row>
    <row r="8" spans="1:60" x14ac:dyDescent="0.25">
      <c r="A8" s="230" t="s">
        <v>128</v>
      </c>
      <c r="B8" s="231" t="s">
        <v>63</v>
      </c>
      <c r="C8" s="255" t="s">
        <v>64</v>
      </c>
      <c r="D8" s="232"/>
      <c r="E8" s="233"/>
      <c r="F8" s="234"/>
      <c r="G8" s="234">
        <f>SUMIF(AG9:AG12,"&lt;&gt;NOR",G9:G12)</f>
        <v>0</v>
      </c>
      <c r="H8" s="234"/>
      <c r="I8" s="234">
        <f>SUM(I9:I12)</f>
        <v>0</v>
      </c>
      <c r="J8" s="234"/>
      <c r="K8" s="234">
        <f>SUM(K9:K12)</f>
        <v>0</v>
      </c>
      <c r="L8" s="234"/>
      <c r="M8" s="234">
        <f>SUM(M9:M12)</f>
        <v>0</v>
      </c>
      <c r="N8" s="234"/>
      <c r="O8" s="234">
        <f>SUM(O9:O12)</f>
        <v>1.46</v>
      </c>
      <c r="P8" s="234"/>
      <c r="Q8" s="234">
        <f>SUM(Q9:Q12)</f>
        <v>0</v>
      </c>
      <c r="R8" s="234"/>
      <c r="S8" s="234"/>
      <c r="T8" s="235"/>
      <c r="U8" s="229"/>
      <c r="V8" s="229">
        <f>SUM(V9:V12)</f>
        <v>10.530000000000001</v>
      </c>
      <c r="W8" s="229"/>
      <c r="X8" s="229"/>
      <c r="AG8" t="s">
        <v>129</v>
      </c>
    </row>
    <row r="9" spans="1:60" outlineLevel="1" x14ac:dyDescent="0.25">
      <c r="A9" s="236">
        <v>1</v>
      </c>
      <c r="B9" s="237" t="s">
        <v>130</v>
      </c>
      <c r="C9" s="256" t="s">
        <v>131</v>
      </c>
      <c r="D9" s="238" t="s">
        <v>132</v>
      </c>
      <c r="E9" s="239">
        <v>17.899000000000001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15</v>
      </c>
      <c r="M9" s="241">
        <f>G9*(1+L9/100)</f>
        <v>0</v>
      </c>
      <c r="N9" s="241">
        <v>7.4709999999999999E-2</v>
      </c>
      <c r="O9" s="241">
        <f>ROUND(E9*N9,2)</f>
        <v>1.34</v>
      </c>
      <c r="P9" s="241">
        <v>0</v>
      </c>
      <c r="Q9" s="241">
        <f>ROUND(E9*P9,2)</f>
        <v>0</v>
      </c>
      <c r="R9" s="241" t="s">
        <v>133</v>
      </c>
      <c r="S9" s="241" t="s">
        <v>134</v>
      </c>
      <c r="T9" s="242" t="s">
        <v>135</v>
      </c>
      <c r="U9" s="227">
        <v>0.52915000000000001</v>
      </c>
      <c r="V9" s="227">
        <f>ROUND(E9*U9,2)</f>
        <v>9.4700000000000006</v>
      </c>
      <c r="W9" s="227"/>
      <c r="X9" s="227" t="s">
        <v>136</v>
      </c>
      <c r="Y9" s="217"/>
      <c r="Z9" s="217"/>
      <c r="AA9" s="217"/>
      <c r="AB9" s="217"/>
      <c r="AC9" s="217"/>
      <c r="AD9" s="217"/>
      <c r="AE9" s="217"/>
      <c r="AF9" s="217"/>
      <c r="AG9" s="217" t="s">
        <v>137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1" x14ac:dyDescent="0.25">
      <c r="A10" s="224"/>
      <c r="B10" s="225"/>
      <c r="C10" s="257" t="s">
        <v>138</v>
      </c>
      <c r="D10" s="243"/>
      <c r="E10" s="243"/>
      <c r="F10" s="243"/>
      <c r="G10" s="243"/>
      <c r="H10" s="227"/>
      <c r="I10" s="227"/>
      <c r="J10" s="227"/>
      <c r="K10" s="227"/>
      <c r="L10" s="227"/>
      <c r="M10" s="227"/>
      <c r="N10" s="227"/>
      <c r="O10" s="227"/>
      <c r="P10" s="227"/>
      <c r="Q10" s="227"/>
      <c r="R10" s="227"/>
      <c r="S10" s="227"/>
      <c r="T10" s="227"/>
      <c r="U10" s="227"/>
      <c r="V10" s="227"/>
      <c r="W10" s="227"/>
      <c r="X10" s="227"/>
      <c r="Y10" s="217"/>
      <c r="Z10" s="217"/>
      <c r="AA10" s="217"/>
      <c r="AB10" s="217"/>
      <c r="AC10" s="217"/>
      <c r="AD10" s="217"/>
      <c r="AE10" s="217"/>
      <c r="AF10" s="217"/>
      <c r="AG10" s="217" t="s">
        <v>139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outlineLevel="1" x14ac:dyDescent="0.25">
      <c r="A11" s="236">
        <v>2</v>
      </c>
      <c r="B11" s="237" t="s">
        <v>140</v>
      </c>
      <c r="C11" s="256" t="s">
        <v>141</v>
      </c>
      <c r="D11" s="238" t="s">
        <v>132</v>
      </c>
      <c r="E11" s="239">
        <v>2.0405000000000002</v>
      </c>
      <c r="F11" s="240"/>
      <c r="G11" s="241">
        <f>ROUND(E11*F11,2)</f>
        <v>0</v>
      </c>
      <c r="H11" s="240"/>
      <c r="I11" s="241">
        <f>ROUND(E11*H11,2)</f>
        <v>0</v>
      </c>
      <c r="J11" s="240"/>
      <c r="K11" s="241">
        <f>ROUND(E11*J11,2)</f>
        <v>0</v>
      </c>
      <c r="L11" s="241">
        <v>15</v>
      </c>
      <c r="M11" s="241">
        <f>G11*(1+L11/100)</f>
        <v>0</v>
      </c>
      <c r="N11" s="241">
        <v>5.654E-2</v>
      </c>
      <c r="O11" s="241">
        <f>ROUND(E11*N11,2)</f>
        <v>0.12</v>
      </c>
      <c r="P11" s="241">
        <v>0</v>
      </c>
      <c r="Q11" s="241">
        <f>ROUND(E11*P11,2)</f>
        <v>0</v>
      </c>
      <c r="R11" s="241" t="s">
        <v>133</v>
      </c>
      <c r="S11" s="241" t="s">
        <v>134</v>
      </c>
      <c r="T11" s="242" t="s">
        <v>135</v>
      </c>
      <c r="U11" s="227">
        <v>0.51744999999999997</v>
      </c>
      <c r="V11" s="227">
        <f>ROUND(E11*U11,2)</f>
        <v>1.06</v>
      </c>
      <c r="W11" s="227"/>
      <c r="X11" s="227" t="s">
        <v>136</v>
      </c>
      <c r="Y11" s="217"/>
      <c r="Z11" s="217"/>
      <c r="AA11" s="217"/>
      <c r="AB11" s="217"/>
      <c r="AC11" s="217"/>
      <c r="AD11" s="217"/>
      <c r="AE11" s="217"/>
      <c r="AF11" s="217"/>
      <c r="AG11" s="217" t="s">
        <v>137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5">
      <c r="A12" s="224"/>
      <c r="B12" s="225"/>
      <c r="C12" s="257" t="s">
        <v>138</v>
      </c>
      <c r="D12" s="243"/>
      <c r="E12" s="243"/>
      <c r="F12" s="243"/>
      <c r="G12" s="243"/>
      <c r="H12" s="227"/>
      <c r="I12" s="227"/>
      <c r="J12" s="227"/>
      <c r="K12" s="227"/>
      <c r="L12" s="227"/>
      <c r="M12" s="227"/>
      <c r="N12" s="227"/>
      <c r="O12" s="227"/>
      <c r="P12" s="227"/>
      <c r="Q12" s="227"/>
      <c r="R12" s="227"/>
      <c r="S12" s="227"/>
      <c r="T12" s="227"/>
      <c r="U12" s="227"/>
      <c r="V12" s="227"/>
      <c r="W12" s="227"/>
      <c r="X12" s="227"/>
      <c r="Y12" s="217"/>
      <c r="Z12" s="217"/>
      <c r="AA12" s="217"/>
      <c r="AB12" s="217"/>
      <c r="AC12" s="217"/>
      <c r="AD12" s="217"/>
      <c r="AE12" s="217"/>
      <c r="AF12" s="217"/>
      <c r="AG12" s="217" t="s">
        <v>139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x14ac:dyDescent="0.25">
      <c r="A13" s="230" t="s">
        <v>128</v>
      </c>
      <c r="B13" s="231" t="s">
        <v>65</v>
      </c>
      <c r="C13" s="255" t="s">
        <v>66</v>
      </c>
      <c r="D13" s="232"/>
      <c r="E13" s="233"/>
      <c r="F13" s="234"/>
      <c r="G13" s="234">
        <f>SUMIF(AG14:AG26,"&lt;&gt;NOR",G14:G26)</f>
        <v>0</v>
      </c>
      <c r="H13" s="234"/>
      <c r="I13" s="234">
        <f>SUM(I14:I26)</f>
        <v>0</v>
      </c>
      <c r="J13" s="234"/>
      <c r="K13" s="234">
        <f>SUM(K14:K26)</f>
        <v>0</v>
      </c>
      <c r="L13" s="234"/>
      <c r="M13" s="234">
        <f>SUM(M14:M26)</f>
        <v>0</v>
      </c>
      <c r="N13" s="234"/>
      <c r="O13" s="234">
        <f>SUM(O14:O26)</f>
        <v>0.96</v>
      </c>
      <c r="P13" s="234"/>
      <c r="Q13" s="234">
        <f>SUM(Q14:Q26)</f>
        <v>0</v>
      </c>
      <c r="R13" s="234"/>
      <c r="S13" s="234"/>
      <c r="T13" s="235"/>
      <c r="U13" s="229"/>
      <c r="V13" s="229">
        <f>SUM(V14:V26)</f>
        <v>96.33</v>
      </c>
      <c r="W13" s="229"/>
      <c r="X13" s="229"/>
      <c r="AG13" t="s">
        <v>129</v>
      </c>
    </row>
    <row r="14" spans="1:60" outlineLevel="1" x14ac:dyDescent="0.25">
      <c r="A14" s="236">
        <v>3</v>
      </c>
      <c r="B14" s="237" t="s">
        <v>142</v>
      </c>
      <c r="C14" s="256" t="s">
        <v>143</v>
      </c>
      <c r="D14" s="238" t="s">
        <v>132</v>
      </c>
      <c r="E14" s="239">
        <v>146.5504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15</v>
      </c>
      <c r="M14" s="241">
        <f>G14*(1+L14/100)</f>
        <v>0</v>
      </c>
      <c r="N14" s="241">
        <v>3.6999999999999999E-4</v>
      </c>
      <c r="O14" s="241">
        <f>ROUND(E14*N14,2)</f>
        <v>0.05</v>
      </c>
      <c r="P14" s="241">
        <v>0</v>
      </c>
      <c r="Q14" s="241">
        <f>ROUND(E14*P14,2)</f>
        <v>0</v>
      </c>
      <c r="R14" s="241" t="s">
        <v>133</v>
      </c>
      <c r="S14" s="241" t="s">
        <v>134</v>
      </c>
      <c r="T14" s="242" t="s">
        <v>135</v>
      </c>
      <c r="U14" s="227">
        <v>7.0000000000000007E-2</v>
      </c>
      <c r="V14" s="227">
        <f>ROUND(E14*U14,2)</f>
        <v>10.26</v>
      </c>
      <c r="W14" s="227"/>
      <c r="X14" s="227" t="s">
        <v>136</v>
      </c>
      <c r="Y14" s="217"/>
      <c r="Z14" s="217"/>
      <c r="AA14" s="217"/>
      <c r="AB14" s="217"/>
      <c r="AC14" s="217"/>
      <c r="AD14" s="217"/>
      <c r="AE14" s="217"/>
      <c r="AF14" s="217"/>
      <c r="AG14" s="217" t="s">
        <v>137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5">
      <c r="A15" s="224"/>
      <c r="B15" s="225"/>
      <c r="C15" s="257" t="s">
        <v>144</v>
      </c>
      <c r="D15" s="243"/>
      <c r="E15" s="243"/>
      <c r="F15" s="243"/>
      <c r="G15" s="243"/>
      <c r="H15" s="227"/>
      <c r="I15" s="227"/>
      <c r="J15" s="227"/>
      <c r="K15" s="227"/>
      <c r="L15" s="227"/>
      <c r="M15" s="227"/>
      <c r="N15" s="227"/>
      <c r="O15" s="227"/>
      <c r="P15" s="227"/>
      <c r="Q15" s="227"/>
      <c r="R15" s="227"/>
      <c r="S15" s="227"/>
      <c r="T15" s="227"/>
      <c r="U15" s="227"/>
      <c r="V15" s="227"/>
      <c r="W15" s="227"/>
      <c r="X15" s="227"/>
      <c r="Y15" s="217"/>
      <c r="Z15" s="217"/>
      <c r="AA15" s="217"/>
      <c r="AB15" s="217"/>
      <c r="AC15" s="217"/>
      <c r="AD15" s="217"/>
      <c r="AE15" s="217"/>
      <c r="AF15" s="217"/>
      <c r="AG15" s="217" t="s">
        <v>139</v>
      </c>
      <c r="AH15" s="217"/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outlineLevel="1" x14ac:dyDescent="0.25">
      <c r="A16" s="236">
        <v>4</v>
      </c>
      <c r="B16" s="237" t="s">
        <v>145</v>
      </c>
      <c r="C16" s="256" t="s">
        <v>146</v>
      </c>
      <c r="D16" s="238" t="s">
        <v>132</v>
      </c>
      <c r="E16" s="239">
        <v>13.5</v>
      </c>
      <c r="F16" s="240"/>
      <c r="G16" s="241">
        <f>ROUND(E16*F16,2)</f>
        <v>0</v>
      </c>
      <c r="H16" s="240"/>
      <c r="I16" s="241">
        <f>ROUND(E16*H16,2)</f>
        <v>0</v>
      </c>
      <c r="J16" s="240"/>
      <c r="K16" s="241">
        <f>ROUND(E16*J16,2)</f>
        <v>0</v>
      </c>
      <c r="L16" s="241">
        <v>15</v>
      </c>
      <c r="M16" s="241">
        <f>G16*(1+L16/100)</f>
        <v>0</v>
      </c>
      <c r="N16" s="241">
        <v>4.0000000000000003E-5</v>
      </c>
      <c r="O16" s="241">
        <f>ROUND(E16*N16,2)</f>
        <v>0</v>
      </c>
      <c r="P16" s="241">
        <v>0</v>
      </c>
      <c r="Q16" s="241">
        <f>ROUND(E16*P16,2)</f>
        <v>0</v>
      </c>
      <c r="R16" s="241" t="s">
        <v>133</v>
      </c>
      <c r="S16" s="241" t="s">
        <v>134</v>
      </c>
      <c r="T16" s="242" t="s">
        <v>135</v>
      </c>
      <c r="U16" s="227">
        <v>7.8E-2</v>
      </c>
      <c r="V16" s="227">
        <f>ROUND(E16*U16,2)</f>
        <v>1.05</v>
      </c>
      <c r="W16" s="227"/>
      <c r="X16" s="227" t="s">
        <v>136</v>
      </c>
      <c r="Y16" s="217"/>
      <c r="Z16" s="217"/>
      <c r="AA16" s="217"/>
      <c r="AB16" s="217"/>
      <c r="AC16" s="217"/>
      <c r="AD16" s="217"/>
      <c r="AE16" s="217"/>
      <c r="AF16" s="217"/>
      <c r="AG16" s="217" t="s">
        <v>137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21" outlineLevel="1" x14ac:dyDescent="0.25">
      <c r="A17" s="224"/>
      <c r="B17" s="225"/>
      <c r="C17" s="257" t="s">
        <v>147</v>
      </c>
      <c r="D17" s="243"/>
      <c r="E17" s="243"/>
      <c r="F17" s="243"/>
      <c r="G17" s="243"/>
      <c r="H17" s="227"/>
      <c r="I17" s="227"/>
      <c r="J17" s="227"/>
      <c r="K17" s="227"/>
      <c r="L17" s="227"/>
      <c r="M17" s="227"/>
      <c r="N17" s="227"/>
      <c r="O17" s="227"/>
      <c r="P17" s="227"/>
      <c r="Q17" s="227"/>
      <c r="R17" s="227"/>
      <c r="S17" s="227"/>
      <c r="T17" s="227"/>
      <c r="U17" s="227"/>
      <c r="V17" s="227"/>
      <c r="W17" s="227"/>
      <c r="X17" s="227"/>
      <c r="Y17" s="217"/>
      <c r="Z17" s="217"/>
      <c r="AA17" s="217"/>
      <c r="AB17" s="217"/>
      <c r="AC17" s="217"/>
      <c r="AD17" s="217"/>
      <c r="AE17" s="217"/>
      <c r="AF17" s="217"/>
      <c r="AG17" s="217" t="s">
        <v>139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44" t="str">
        <f>C17</f>
        <v>které se zřizují před úpravami povrchu, a obalení osazených dveřních zárubní před znečištěním při úpravách povrchu nástřikem plastických maltovin včetně pozdějšího odkrytí,</v>
      </c>
      <c r="BB17" s="217"/>
      <c r="BC17" s="217"/>
      <c r="BD17" s="217"/>
      <c r="BE17" s="217"/>
      <c r="BF17" s="217"/>
      <c r="BG17" s="217"/>
      <c r="BH17" s="217"/>
    </row>
    <row r="18" spans="1:60" outlineLevel="1" x14ac:dyDescent="0.25">
      <c r="A18" s="236">
        <v>5</v>
      </c>
      <c r="B18" s="237" t="s">
        <v>148</v>
      </c>
      <c r="C18" s="256" t="s">
        <v>149</v>
      </c>
      <c r="D18" s="238" t="s">
        <v>132</v>
      </c>
      <c r="E18" s="239">
        <v>37.736400000000003</v>
      </c>
      <c r="F18" s="240"/>
      <c r="G18" s="241">
        <f>ROUND(E18*F18,2)</f>
        <v>0</v>
      </c>
      <c r="H18" s="240"/>
      <c r="I18" s="241">
        <f>ROUND(E18*H18,2)</f>
        <v>0</v>
      </c>
      <c r="J18" s="240"/>
      <c r="K18" s="241">
        <f>ROUND(E18*J18,2)</f>
        <v>0</v>
      </c>
      <c r="L18" s="241">
        <v>15</v>
      </c>
      <c r="M18" s="241">
        <f>G18*(1+L18/100)</f>
        <v>0</v>
      </c>
      <c r="N18" s="241">
        <v>7.6800000000000002E-3</v>
      </c>
      <c r="O18" s="241">
        <f>ROUND(E18*N18,2)</f>
        <v>0.28999999999999998</v>
      </c>
      <c r="P18" s="241">
        <v>0</v>
      </c>
      <c r="Q18" s="241">
        <f>ROUND(E18*P18,2)</f>
        <v>0</v>
      </c>
      <c r="R18" s="241" t="s">
        <v>133</v>
      </c>
      <c r="S18" s="241" t="s">
        <v>134</v>
      </c>
      <c r="T18" s="242" t="s">
        <v>135</v>
      </c>
      <c r="U18" s="227">
        <v>0.38100000000000001</v>
      </c>
      <c r="V18" s="227">
        <f>ROUND(E18*U18,2)</f>
        <v>14.38</v>
      </c>
      <c r="W18" s="227"/>
      <c r="X18" s="227" t="s">
        <v>136</v>
      </c>
      <c r="Y18" s="217"/>
      <c r="Z18" s="217"/>
      <c r="AA18" s="217"/>
      <c r="AB18" s="217"/>
      <c r="AC18" s="217"/>
      <c r="AD18" s="217"/>
      <c r="AE18" s="217"/>
      <c r="AF18" s="217"/>
      <c r="AG18" s="217" t="s">
        <v>137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ht="21" outlineLevel="1" x14ac:dyDescent="0.25">
      <c r="A19" s="224"/>
      <c r="B19" s="225"/>
      <c r="C19" s="257" t="s">
        <v>150</v>
      </c>
      <c r="D19" s="243"/>
      <c r="E19" s="243"/>
      <c r="F19" s="243"/>
      <c r="G19" s="243"/>
      <c r="H19" s="227"/>
      <c r="I19" s="227"/>
      <c r="J19" s="227"/>
      <c r="K19" s="227"/>
      <c r="L19" s="227"/>
      <c r="M19" s="227"/>
      <c r="N19" s="227"/>
      <c r="O19" s="227"/>
      <c r="P19" s="227"/>
      <c r="Q19" s="227"/>
      <c r="R19" s="227"/>
      <c r="S19" s="227"/>
      <c r="T19" s="227"/>
      <c r="U19" s="227"/>
      <c r="V19" s="227"/>
      <c r="W19" s="227"/>
      <c r="X19" s="227"/>
      <c r="Y19" s="217"/>
      <c r="Z19" s="217"/>
      <c r="AA19" s="217"/>
      <c r="AB19" s="217"/>
      <c r="AC19" s="217"/>
      <c r="AD19" s="217"/>
      <c r="AE19" s="217"/>
      <c r="AF19" s="217"/>
      <c r="AG19" s="217" t="s">
        <v>139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44" t="str">
        <f>C19</f>
        <v>vodorovných, šikmých, žebrových a klenutých a schodišťových konstrukcí, s nejnutnějším obroušením podkladu (pemzou apod.) a oprášením, s pomocným lešením o výšce podlahy do 1900 mm a pro zatížení do 1,5 kPa,</v>
      </c>
      <c r="BB19" s="217"/>
      <c r="BC19" s="217"/>
      <c r="BD19" s="217"/>
      <c r="BE19" s="217"/>
      <c r="BF19" s="217"/>
      <c r="BG19" s="217"/>
      <c r="BH19" s="217"/>
    </row>
    <row r="20" spans="1:60" outlineLevel="1" x14ac:dyDescent="0.25">
      <c r="A20" s="245">
        <v>6</v>
      </c>
      <c r="B20" s="246" t="s">
        <v>151</v>
      </c>
      <c r="C20" s="258" t="s">
        <v>152</v>
      </c>
      <c r="D20" s="247" t="s">
        <v>132</v>
      </c>
      <c r="E20" s="248">
        <v>37.736400000000003</v>
      </c>
      <c r="F20" s="249"/>
      <c r="G20" s="250">
        <f>ROUND(E20*F20,2)</f>
        <v>0</v>
      </c>
      <c r="H20" s="249"/>
      <c r="I20" s="250">
        <f>ROUND(E20*H20,2)</f>
        <v>0</v>
      </c>
      <c r="J20" s="249"/>
      <c r="K20" s="250">
        <f>ROUND(E20*J20,2)</f>
        <v>0</v>
      </c>
      <c r="L20" s="250">
        <v>15</v>
      </c>
      <c r="M20" s="250">
        <f>G20*(1+L20/100)</f>
        <v>0</v>
      </c>
      <c r="N20" s="250">
        <v>3.4000000000000002E-4</v>
      </c>
      <c r="O20" s="250">
        <f>ROUND(E20*N20,2)</f>
        <v>0.01</v>
      </c>
      <c r="P20" s="250">
        <v>0</v>
      </c>
      <c r="Q20" s="250">
        <f>ROUND(E20*P20,2)</f>
        <v>0</v>
      </c>
      <c r="R20" s="250" t="s">
        <v>133</v>
      </c>
      <c r="S20" s="250" t="s">
        <v>134</v>
      </c>
      <c r="T20" s="251" t="s">
        <v>135</v>
      </c>
      <c r="U20" s="227">
        <v>0.33</v>
      </c>
      <c r="V20" s="227">
        <f>ROUND(E20*U20,2)</f>
        <v>12.45</v>
      </c>
      <c r="W20" s="227"/>
      <c r="X20" s="227" t="s">
        <v>136</v>
      </c>
      <c r="Y20" s="217"/>
      <c r="Z20" s="217"/>
      <c r="AA20" s="217"/>
      <c r="AB20" s="217"/>
      <c r="AC20" s="217"/>
      <c r="AD20" s="217"/>
      <c r="AE20" s="217"/>
      <c r="AF20" s="217"/>
      <c r="AG20" s="217" t="s">
        <v>137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1" x14ac:dyDescent="0.25">
      <c r="A21" s="236">
        <v>7</v>
      </c>
      <c r="B21" s="237" t="s">
        <v>153</v>
      </c>
      <c r="C21" s="256" t="s">
        <v>154</v>
      </c>
      <c r="D21" s="238" t="s">
        <v>132</v>
      </c>
      <c r="E21" s="239">
        <v>112.842</v>
      </c>
      <c r="F21" s="240"/>
      <c r="G21" s="241">
        <f>ROUND(E21*F21,2)</f>
        <v>0</v>
      </c>
      <c r="H21" s="240"/>
      <c r="I21" s="241">
        <f>ROUND(E21*H21,2)</f>
        <v>0</v>
      </c>
      <c r="J21" s="240"/>
      <c r="K21" s="241">
        <f>ROUND(E21*J21,2)</f>
        <v>0</v>
      </c>
      <c r="L21" s="241">
        <v>15</v>
      </c>
      <c r="M21" s="241">
        <f>G21*(1+L21/100)</f>
        <v>0</v>
      </c>
      <c r="N21" s="241">
        <v>4.4600000000000004E-3</v>
      </c>
      <c r="O21" s="241">
        <f>ROUND(E21*N21,2)</f>
        <v>0.5</v>
      </c>
      <c r="P21" s="241">
        <v>0</v>
      </c>
      <c r="Q21" s="241">
        <f>ROUND(E21*P21,2)</f>
        <v>0</v>
      </c>
      <c r="R21" s="241" t="s">
        <v>133</v>
      </c>
      <c r="S21" s="241" t="s">
        <v>134</v>
      </c>
      <c r="T21" s="242" t="s">
        <v>135</v>
      </c>
      <c r="U21" s="227">
        <v>0.25115999999999999</v>
      </c>
      <c r="V21" s="227">
        <f>ROUND(E21*U21,2)</f>
        <v>28.34</v>
      </c>
      <c r="W21" s="227"/>
      <c r="X21" s="227" t="s">
        <v>136</v>
      </c>
      <c r="Y21" s="217"/>
      <c r="Z21" s="217"/>
      <c r="AA21" s="217"/>
      <c r="AB21" s="217"/>
      <c r="AC21" s="217"/>
      <c r="AD21" s="217"/>
      <c r="AE21" s="217"/>
      <c r="AF21" s="217"/>
      <c r="AG21" s="217" t="s">
        <v>137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5">
      <c r="A22" s="224"/>
      <c r="B22" s="225"/>
      <c r="C22" s="257" t="s">
        <v>155</v>
      </c>
      <c r="D22" s="243"/>
      <c r="E22" s="243"/>
      <c r="F22" s="243"/>
      <c r="G22" s="243"/>
      <c r="H22" s="227"/>
      <c r="I22" s="227"/>
      <c r="J22" s="227"/>
      <c r="K22" s="227"/>
      <c r="L22" s="227"/>
      <c r="M22" s="227"/>
      <c r="N22" s="227"/>
      <c r="O22" s="227"/>
      <c r="P22" s="227"/>
      <c r="Q22" s="227"/>
      <c r="R22" s="227"/>
      <c r="S22" s="227"/>
      <c r="T22" s="227"/>
      <c r="U22" s="227"/>
      <c r="V22" s="227"/>
      <c r="W22" s="227"/>
      <c r="X22" s="227"/>
      <c r="Y22" s="217"/>
      <c r="Z22" s="217"/>
      <c r="AA22" s="217"/>
      <c r="AB22" s="217"/>
      <c r="AC22" s="217"/>
      <c r="AD22" s="217"/>
      <c r="AE22" s="217"/>
      <c r="AF22" s="217"/>
      <c r="AG22" s="217" t="s">
        <v>139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44" t="str">
        <f>C22</f>
        <v>na rovném povrchu vnitřních stěn, pilířů, svislých panelových konstrukcí, s nejnutnějším obroušením podkladu (pemzou apod.) a oprášením,</v>
      </c>
      <c r="BB22" s="217"/>
      <c r="BC22" s="217"/>
      <c r="BD22" s="217"/>
      <c r="BE22" s="217"/>
      <c r="BF22" s="217"/>
      <c r="BG22" s="217"/>
      <c r="BH22" s="217"/>
    </row>
    <row r="23" spans="1:60" ht="20.399999999999999" outlineLevel="1" x14ac:dyDescent="0.25">
      <c r="A23" s="236">
        <v>8</v>
      </c>
      <c r="B23" s="237" t="s">
        <v>156</v>
      </c>
      <c r="C23" s="256" t="s">
        <v>157</v>
      </c>
      <c r="D23" s="238" t="s">
        <v>132</v>
      </c>
      <c r="E23" s="239">
        <v>8.5150000000000006</v>
      </c>
      <c r="F23" s="240"/>
      <c r="G23" s="241">
        <f>ROUND(E23*F23,2)</f>
        <v>0</v>
      </c>
      <c r="H23" s="240"/>
      <c r="I23" s="241">
        <f>ROUND(E23*H23,2)</f>
        <v>0</v>
      </c>
      <c r="J23" s="240"/>
      <c r="K23" s="241">
        <f>ROUND(E23*J23,2)</f>
        <v>0</v>
      </c>
      <c r="L23" s="241">
        <v>15</v>
      </c>
      <c r="M23" s="241">
        <f>G23*(1+L23/100)</f>
        <v>0</v>
      </c>
      <c r="N23" s="241">
        <v>8.5100000000000002E-3</v>
      </c>
      <c r="O23" s="241">
        <f>ROUND(E23*N23,2)</f>
        <v>7.0000000000000007E-2</v>
      </c>
      <c r="P23" s="241">
        <v>0</v>
      </c>
      <c r="Q23" s="241">
        <f>ROUND(E23*P23,2)</f>
        <v>0</v>
      </c>
      <c r="R23" s="241" t="s">
        <v>133</v>
      </c>
      <c r="S23" s="241" t="s">
        <v>134</v>
      </c>
      <c r="T23" s="242" t="s">
        <v>135</v>
      </c>
      <c r="U23" s="227">
        <v>0.32500000000000001</v>
      </c>
      <c r="V23" s="227">
        <f>ROUND(E23*U23,2)</f>
        <v>2.77</v>
      </c>
      <c r="W23" s="227"/>
      <c r="X23" s="227" t="s">
        <v>136</v>
      </c>
      <c r="Y23" s="217"/>
      <c r="Z23" s="217"/>
      <c r="AA23" s="217"/>
      <c r="AB23" s="217"/>
      <c r="AC23" s="217"/>
      <c r="AD23" s="217"/>
      <c r="AE23" s="217"/>
      <c r="AF23" s="217"/>
      <c r="AG23" s="217" t="s">
        <v>137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5">
      <c r="A24" s="224"/>
      <c r="B24" s="225"/>
      <c r="C24" s="257" t="s">
        <v>158</v>
      </c>
      <c r="D24" s="243"/>
      <c r="E24" s="243"/>
      <c r="F24" s="243"/>
      <c r="G24" s="243"/>
      <c r="H24" s="227"/>
      <c r="I24" s="227"/>
      <c r="J24" s="227"/>
      <c r="K24" s="227"/>
      <c r="L24" s="227"/>
      <c r="M24" s="227"/>
      <c r="N24" s="227"/>
      <c r="O24" s="227"/>
      <c r="P24" s="227"/>
      <c r="Q24" s="227"/>
      <c r="R24" s="227"/>
      <c r="S24" s="227"/>
      <c r="T24" s="227"/>
      <c r="U24" s="227"/>
      <c r="V24" s="227"/>
      <c r="W24" s="227"/>
      <c r="X24" s="227"/>
      <c r="Y24" s="217"/>
      <c r="Z24" s="217"/>
      <c r="AA24" s="217"/>
      <c r="AB24" s="217"/>
      <c r="AC24" s="217"/>
      <c r="AD24" s="217"/>
      <c r="AE24" s="217"/>
      <c r="AF24" s="217"/>
      <c r="AG24" s="217" t="s">
        <v>139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outlineLevel="1" x14ac:dyDescent="0.25">
      <c r="A25" s="236">
        <v>9</v>
      </c>
      <c r="B25" s="237" t="s">
        <v>159</v>
      </c>
      <c r="C25" s="256" t="s">
        <v>160</v>
      </c>
      <c r="D25" s="238" t="s">
        <v>132</v>
      </c>
      <c r="E25" s="239">
        <v>112.842</v>
      </c>
      <c r="F25" s="240"/>
      <c r="G25" s="241">
        <f>ROUND(E25*F25,2)</f>
        <v>0</v>
      </c>
      <c r="H25" s="240"/>
      <c r="I25" s="241">
        <f>ROUND(E25*H25,2)</f>
        <v>0</v>
      </c>
      <c r="J25" s="240"/>
      <c r="K25" s="241">
        <f>ROUND(E25*J25,2)</f>
        <v>0</v>
      </c>
      <c r="L25" s="241">
        <v>15</v>
      </c>
      <c r="M25" s="241">
        <f>G25*(1+L25/100)</f>
        <v>0</v>
      </c>
      <c r="N25" s="241">
        <v>3.4000000000000002E-4</v>
      </c>
      <c r="O25" s="241">
        <f>ROUND(E25*N25,2)</f>
        <v>0.04</v>
      </c>
      <c r="P25" s="241">
        <v>0</v>
      </c>
      <c r="Q25" s="241">
        <f>ROUND(E25*P25,2)</f>
        <v>0</v>
      </c>
      <c r="R25" s="241" t="s">
        <v>133</v>
      </c>
      <c r="S25" s="241" t="s">
        <v>134</v>
      </c>
      <c r="T25" s="242" t="s">
        <v>135</v>
      </c>
      <c r="U25" s="227">
        <v>0.24</v>
      </c>
      <c r="V25" s="227">
        <f>ROUND(E25*U25,2)</f>
        <v>27.08</v>
      </c>
      <c r="W25" s="227"/>
      <c r="X25" s="227" t="s">
        <v>136</v>
      </c>
      <c r="Y25" s="217"/>
      <c r="Z25" s="217"/>
      <c r="AA25" s="217"/>
      <c r="AB25" s="217"/>
      <c r="AC25" s="217"/>
      <c r="AD25" s="217"/>
      <c r="AE25" s="217"/>
      <c r="AF25" s="217"/>
      <c r="AG25" s="217" t="s">
        <v>137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outlineLevel="1" x14ac:dyDescent="0.25">
      <c r="A26" s="224"/>
      <c r="B26" s="225"/>
      <c r="C26" s="257" t="s">
        <v>161</v>
      </c>
      <c r="D26" s="243"/>
      <c r="E26" s="243"/>
      <c r="F26" s="243"/>
      <c r="G26" s="243"/>
      <c r="H26" s="227"/>
      <c r="I26" s="227"/>
      <c r="J26" s="227"/>
      <c r="K26" s="227"/>
      <c r="L26" s="227"/>
      <c r="M26" s="227"/>
      <c r="N26" s="227"/>
      <c r="O26" s="227"/>
      <c r="P26" s="227"/>
      <c r="Q26" s="227"/>
      <c r="R26" s="227"/>
      <c r="S26" s="227"/>
      <c r="T26" s="227"/>
      <c r="U26" s="227"/>
      <c r="V26" s="227"/>
      <c r="W26" s="227"/>
      <c r="X26" s="227"/>
      <c r="Y26" s="217"/>
      <c r="Z26" s="217"/>
      <c r="AA26" s="217"/>
      <c r="AB26" s="217"/>
      <c r="AC26" s="217"/>
      <c r="AD26" s="217"/>
      <c r="AE26" s="217"/>
      <c r="AF26" s="217"/>
      <c r="AG26" s="217" t="s">
        <v>139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x14ac:dyDescent="0.25">
      <c r="A27" s="230" t="s">
        <v>128</v>
      </c>
      <c r="B27" s="231" t="s">
        <v>67</v>
      </c>
      <c r="C27" s="255" t="s">
        <v>68</v>
      </c>
      <c r="D27" s="232"/>
      <c r="E27" s="233"/>
      <c r="F27" s="234"/>
      <c r="G27" s="234">
        <f>SUMIF(AG28:AG28,"&lt;&gt;NOR",G28:G28)</f>
        <v>0</v>
      </c>
      <c r="H27" s="234"/>
      <c r="I27" s="234">
        <f>SUM(I28:I28)</f>
        <v>0</v>
      </c>
      <c r="J27" s="234"/>
      <c r="K27" s="234">
        <f>SUM(K28:K28)</f>
        <v>0</v>
      </c>
      <c r="L27" s="234"/>
      <c r="M27" s="234">
        <f>SUM(M28:M28)</f>
        <v>0</v>
      </c>
      <c r="N27" s="234"/>
      <c r="O27" s="234">
        <f>SUM(O28:O28)</f>
        <v>0.73</v>
      </c>
      <c r="P27" s="234"/>
      <c r="Q27" s="234">
        <f>SUM(Q28:Q28)</f>
        <v>0</v>
      </c>
      <c r="R27" s="234"/>
      <c r="S27" s="234"/>
      <c r="T27" s="235"/>
      <c r="U27" s="229"/>
      <c r="V27" s="229">
        <f>SUM(V28:V28)</f>
        <v>11.59</v>
      </c>
      <c r="W27" s="229"/>
      <c r="X27" s="229"/>
      <c r="AG27" t="s">
        <v>129</v>
      </c>
    </row>
    <row r="28" spans="1:60" ht="20.399999999999999" outlineLevel="1" x14ac:dyDescent="0.25">
      <c r="A28" s="245">
        <v>10</v>
      </c>
      <c r="B28" s="246" t="s">
        <v>162</v>
      </c>
      <c r="C28" s="258" t="s">
        <v>163</v>
      </c>
      <c r="D28" s="247" t="s">
        <v>132</v>
      </c>
      <c r="E28" s="248">
        <v>41.11</v>
      </c>
      <c r="F28" s="249"/>
      <c r="G28" s="250">
        <f>ROUND(E28*F28,2)</f>
        <v>0</v>
      </c>
      <c r="H28" s="249"/>
      <c r="I28" s="250">
        <f>ROUND(E28*H28,2)</f>
        <v>0</v>
      </c>
      <c r="J28" s="249"/>
      <c r="K28" s="250">
        <f>ROUND(E28*J28,2)</f>
        <v>0</v>
      </c>
      <c r="L28" s="250">
        <v>15</v>
      </c>
      <c r="M28" s="250">
        <f>G28*(1+L28/100)</f>
        <v>0</v>
      </c>
      <c r="N28" s="250">
        <v>1.7850000000000001E-2</v>
      </c>
      <c r="O28" s="250">
        <f>ROUND(E28*N28,2)</f>
        <v>0.73</v>
      </c>
      <c r="P28" s="250">
        <v>0</v>
      </c>
      <c r="Q28" s="250">
        <f>ROUND(E28*P28,2)</f>
        <v>0</v>
      </c>
      <c r="R28" s="250"/>
      <c r="S28" s="250" t="s">
        <v>164</v>
      </c>
      <c r="T28" s="251" t="s">
        <v>135</v>
      </c>
      <c r="U28" s="227">
        <v>0.28199999999999997</v>
      </c>
      <c r="V28" s="227">
        <f>ROUND(E28*U28,2)</f>
        <v>11.59</v>
      </c>
      <c r="W28" s="227"/>
      <c r="X28" s="227" t="s">
        <v>136</v>
      </c>
      <c r="Y28" s="217"/>
      <c r="Z28" s="217"/>
      <c r="AA28" s="217"/>
      <c r="AB28" s="217"/>
      <c r="AC28" s="217"/>
      <c r="AD28" s="217"/>
      <c r="AE28" s="217"/>
      <c r="AF28" s="217"/>
      <c r="AG28" s="217" t="s">
        <v>137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x14ac:dyDescent="0.25">
      <c r="A29" s="230" t="s">
        <v>128</v>
      </c>
      <c r="B29" s="231" t="s">
        <v>69</v>
      </c>
      <c r="C29" s="255" t="s">
        <v>70</v>
      </c>
      <c r="D29" s="232"/>
      <c r="E29" s="233"/>
      <c r="F29" s="234"/>
      <c r="G29" s="234">
        <f>SUMIF(AG30:AG31,"&lt;&gt;NOR",G30:G31)</f>
        <v>0</v>
      </c>
      <c r="H29" s="234"/>
      <c r="I29" s="234">
        <f>SUM(I30:I31)</f>
        <v>0</v>
      </c>
      <c r="J29" s="234"/>
      <c r="K29" s="234">
        <f>SUM(K30:K31)</f>
        <v>0</v>
      </c>
      <c r="L29" s="234"/>
      <c r="M29" s="234">
        <f>SUM(M30:M31)</f>
        <v>0</v>
      </c>
      <c r="N29" s="234"/>
      <c r="O29" s="234">
        <f>SUM(O30:O31)</f>
        <v>0.08</v>
      </c>
      <c r="P29" s="234"/>
      <c r="Q29" s="234">
        <f>SUM(Q30:Q31)</f>
        <v>0</v>
      </c>
      <c r="R29" s="234"/>
      <c r="S29" s="234"/>
      <c r="T29" s="235"/>
      <c r="U29" s="229"/>
      <c r="V29" s="229">
        <f>SUM(V30:V31)</f>
        <v>5.58</v>
      </c>
      <c r="W29" s="229"/>
      <c r="X29" s="229"/>
      <c r="AG29" t="s">
        <v>129</v>
      </c>
    </row>
    <row r="30" spans="1:60" ht="20.399999999999999" outlineLevel="1" x14ac:dyDescent="0.25">
      <c r="A30" s="245">
        <v>11</v>
      </c>
      <c r="B30" s="246" t="s">
        <v>165</v>
      </c>
      <c r="C30" s="258" t="s">
        <v>166</v>
      </c>
      <c r="D30" s="247" t="s">
        <v>167</v>
      </c>
      <c r="E30" s="248">
        <v>2</v>
      </c>
      <c r="F30" s="249"/>
      <c r="G30" s="250">
        <f>ROUND(E30*F30,2)</f>
        <v>0</v>
      </c>
      <c r="H30" s="249"/>
      <c r="I30" s="250">
        <f>ROUND(E30*H30,2)</f>
        <v>0</v>
      </c>
      <c r="J30" s="249"/>
      <c r="K30" s="250">
        <f>ROUND(E30*J30,2)</f>
        <v>0</v>
      </c>
      <c r="L30" s="250">
        <v>15</v>
      </c>
      <c r="M30" s="250">
        <f>G30*(1+L30/100)</f>
        <v>0</v>
      </c>
      <c r="N30" s="250">
        <v>1.03E-2</v>
      </c>
      <c r="O30" s="250">
        <f>ROUND(E30*N30,2)</f>
        <v>0.02</v>
      </c>
      <c r="P30" s="250">
        <v>0</v>
      </c>
      <c r="Q30" s="250">
        <f>ROUND(E30*P30,2)</f>
        <v>0</v>
      </c>
      <c r="R30" s="250" t="s">
        <v>168</v>
      </c>
      <c r="S30" s="250" t="s">
        <v>134</v>
      </c>
      <c r="T30" s="251" t="s">
        <v>135</v>
      </c>
      <c r="U30" s="227">
        <v>0</v>
      </c>
      <c r="V30" s="227">
        <f>ROUND(E30*U30,2)</f>
        <v>0</v>
      </c>
      <c r="W30" s="227"/>
      <c r="X30" s="227" t="s">
        <v>169</v>
      </c>
      <c r="Y30" s="217"/>
      <c r="Z30" s="217"/>
      <c r="AA30" s="217"/>
      <c r="AB30" s="217"/>
      <c r="AC30" s="217"/>
      <c r="AD30" s="217"/>
      <c r="AE30" s="217"/>
      <c r="AF30" s="217"/>
      <c r="AG30" s="217" t="s">
        <v>170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40.799999999999997" outlineLevel="1" x14ac:dyDescent="0.25">
      <c r="A31" s="245">
        <v>12</v>
      </c>
      <c r="B31" s="246" t="s">
        <v>171</v>
      </c>
      <c r="C31" s="258" t="s">
        <v>172</v>
      </c>
      <c r="D31" s="247" t="s">
        <v>167</v>
      </c>
      <c r="E31" s="248">
        <v>3</v>
      </c>
      <c r="F31" s="249"/>
      <c r="G31" s="250">
        <f>ROUND(E31*F31,2)</f>
        <v>0</v>
      </c>
      <c r="H31" s="249"/>
      <c r="I31" s="250">
        <f>ROUND(E31*H31,2)</f>
        <v>0</v>
      </c>
      <c r="J31" s="249"/>
      <c r="K31" s="250">
        <f>ROUND(E31*J31,2)</f>
        <v>0</v>
      </c>
      <c r="L31" s="250">
        <v>15</v>
      </c>
      <c r="M31" s="250">
        <f>G31*(1+L31/100)</f>
        <v>0</v>
      </c>
      <c r="N31" s="250">
        <v>1.8970000000000001E-2</v>
      </c>
      <c r="O31" s="250">
        <f>ROUND(E31*N31,2)</f>
        <v>0.06</v>
      </c>
      <c r="P31" s="250">
        <v>0</v>
      </c>
      <c r="Q31" s="250">
        <f>ROUND(E31*P31,2)</f>
        <v>0</v>
      </c>
      <c r="R31" s="250" t="s">
        <v>133</v>
      </c>
      <c r="S31" s="250" t="s">
        <v>134</v>
      </c>
      <c r="T31" s="251" t="s">
        <v>135</v>
      </c>
      <c r="U31" s="227">
        <v>1.86</v>
      </c>
      <c r="V31" s="227">
        <f>ROUND(E31*U31,2)</f>
        <v>5.58</v>
      </c>
      <c r="W31" s="227"/>
      <c r="X31" s="227" t="s">
        <v>136</v>
      </c>
      <c r="Y31" s="217"/>
      <c r="Z31" s="217"/>
      <c r="AA31" s="217"/>
      <c r="AB31" s="217"/>
      <c r="AC31" s="217"/>
      <c r="AD31" s="217"/>
      <c r="AE31" s="217"/>
      <c r="AF31" s="217"/>
      <c r="AG31" s="217" t="s">
        <v>137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x14ac:dyDescent="0.25">
      <c r="A32" s="230" t="s">
        <v>128</v>
      </c>
      <c r="B32" s="231" t="s">
        <v>71</v>
      </c>
      <c r="C32" s="255" t="s">
        <v>72</v>
      </c>
      <c r="D32" s="232"/>
      <c r="E32" s="233"/>
      <c r="F32" s="234"/>
      <c r="G32" s="234">
        <f>SUMIF(AG33:AG37,"&lt;&gt;NOR",G33:G37)</f>
        <v>0</v>
      </c>
      <c r="H32" s="234"/>
      <c r="I32" s="234">
        <f>SUM(I33:I37)</f>
        <v>0</v>
      </c>
      <c r="J32" s="234"/>
      <c r="K32" s="234">
        <f>SUM(K33:K37)</f>
        <v>0</v>
      </c>
      <c r="L32" s="234"/>
      <c r="M32" s="234">
        <f>SUM(M33:M37)</f>
        <v>0</v>
      </c>
      <c r="N32" s="234"/>
      <c r="O32" s="234">
        <f>SUM(O33:O37)</f>
        <v>0</v>
      </c>
      <c r="P32" s="234"/>
      <c r="Q32" s="234">
        <f>SUM(Q33:Q37)</f>
        <v>0.25</v>
      </c>
      <c r="R32" s="234"/>
      <c r="S32" s="234"/>
      <c r="T32" s="235"/>
      <c r="U32" s="229"/>
      <c r="V32" s="229">
        <f>SUM(V33:V37)</f>
        <v>3.05</v>
      </c>
      <c r="W32" s="229"/>
      <c r="X32" s="229"/>
      <c r="AG32" t="s">
        <v>129</v>
      </c>
    </row>
    <row r="33" spans="1:60" outlineLevel="1" x14ac:dyDescent="0.25">
      <c r="A33" s="236">
        <v>13</v>
      </c>
      <c r="B33" s="237" t="s">
        <v>173</v>
      </c>
      <c r="C33" s="256" t="s">
        <v>174</v>
      </c>
      <c r="D33" s="238" t="s">
        <v>167</v>
      </c>
      <c r="E33" s="239">
        <v>5</v>
      </c>
      <c r="F33" s="240"/>
      <c r="G33" s="241">
        <f>ROUND(E33*F33,2)</f>
        <v>0</v>
      </c>
      <c r="H33" s="240"/>
      <c r="I33" s="241">
        <f>ROUND(E33*H33,2)</f>
        <v>0</v>
      </c>
      <c r="J33" s="240"/>
      <c r="K33" s="241">
        <f>ROUND(E33*J33,2)</f>
        <v>0</v>
      </c>
      <c r="L33" s="241">
        <v>15</v>
      </c>
      <c r="M33" s="241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1" t="s">
        <v>175</v>
      </c>
      <c r="S33" s="241" t="s">
        <v>134</v>
      </c>
      <c r="T33" s="242" t="s">
        <v>135</v>
      </c>
      <c r="U33" s="227">
        <v>0.05</v>
      </c>
      <c r="V33" s="227">
        <f>ROUND(E33*U33,2)</f>
        <v>0.25</v>
      </c>
      <c r="W33" s="227"/>
      <c r="X33" s="227" t="s">
        <v>136</v>
      </c>
      <c r="Y33" s="217"/>
      <c r="Z33" s="217"/>
      <c r="AA33" s="217"/>
      <c r="AB33" s="217"/>
      <c r="AC33" s="217"/>
      <c r="AD33" s="217"/>
      <c r="AE33" s="217"/>
      <c r="AF33" s="217"/>
      <c r="AG33" s="217" t="s">
        <v>137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5">
      <c r="A34" s="224"/>
      <c r="B34" s="225"/>
      <c r="C34" s="257" t="s">
        <v>176</v>
      </c>
      <c r="D34" s="243"/>
      <c r="E34" s="243"/>
      <c r="F34" s="243"/>
      <c r="G34" s="243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17"/>
      <c r="Z34" s="217"/>
      <c r="AA34" s="217"/>
      <c r="AB34" s="217"/>
      <c r="AC34" s="217"/>
      <c r="AD34" s="217"/>
      <c r="AE34" s="217"/>
      <c r="AF34" s="217"/>
      <c r="AG34" s="217" t="s">
        <v>139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ht="20.399999999999999" outlineLevel="1" x14ac:dyDescent="0.25">
      <c r="A35" s="245">
        <v>14</v>
      </c>
      <c r="B35" s="246" t="s">
        <v>177</v>
      </c>
      <c r="C35" s="258" t="s">
        <v>178</v>
      </c>
      <c r="D35" s="247" t="s">
        <v>132</v>
      </c>
      <c r="E35" s="248">
        <v>1.6</v>
      </c>
      <c r="F35" s="249"/>
      <c r="G35" s="250">
        <f>ROUND(E35*F35,2)</f>
        <v>0</v>
      </c>
      <c r="H35" s="249"/>
      <c r="I35" s="250">
        <f>ROUND(E35*H35,2)</f>
        <v>0</v>
      </c>
      <c r="J35" s="249"/>
      <c r="K35" s="250">
        <f>ROUND(E35*J35,2)</f>
        <v>0</v>
      </c>
      <c r="L35" s="250">
        <v>15</v>
      </c>
      <c r="M35" s="250">
        <f>G35*(1+L35/100)</f>
        <v>0</v>
      </c>
      <c r="N35" s="250">
        <v>1.17E-3</v>
      </c>
      <c r="O35" s="250">
        <f>ROUND(E35*N35,2)</f>
        <v>0</v>
      </c>
      <c r="P35" s="250">
        <v>7.5999999999999998E-2</v>
      </c>
      <c r="Q35" s="250">
        <f>ROUND(E35*P35,2)</f>
        <v>0.12</v>
      </c>
      <c r="R35" s="250" t="s">
        <v>175</v>
      </c>
      <c r="S35" s="250" t="s">
        <v>134</v>
      </c>
      <c r="T35" s="251" t="s">
        <v>135</v>
      </c>
      <c r="U35" s="227">
        <v>0.93899999999999995</v>
      </c>
      <c r="V35" s="227">
        <f>ROUND(E35*U35,2)</f>
        <v>1.5</v>
      </c>
      <c r="W35" s="227"/>
      <c r="X35" s="227" t="s">
        <v>136</v>
      </c>
      <c r="Y35" s="217"/>
      <c r="Z35" s="217"/>
      <c r="AA35" s="217"/>
      <c r="AB35" s="217"/>
      <c r="AC35" s="217"/>
      <c r="AD35" s="217"/>
      <c r="AE35" s="217"/>
      <c r="AF35" s="217"/>
      <c r="AG35" s="217" t="s">
        <v>137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20.399999999999999" outlineLevel="1" x14ac:dyDescent="0.25">
      <c r="A36" s="236">
        <v>15</v>
      </c>
      <c r="B36" s="237" t="s">
        <v>179</v>
      </c>
      <c r="C36" s="256" t="s">
        <v>180</v>
      </c>
      <c r="D36" s="238" t="s">
        <v>132</v>
      </c>
      <c r="E36" s="239">
        <v>1.88</v>
      </c>
      <c r="F36" s="240"/>
      <c r="G36" s="241">
        <f>ROUND(E36*F36,2)</f>
        <v>0</v>
      </c>
      <c r="H36" s="240"/>
      <c r="I36" s="241">
        <f>ROUND(E36*H36,2)</f>
        <v>0</v>
      </c>
      <c r="J36" s="240"/>
      <c r="K36" s="241">
        <f>ROUND(E36*J36,2)</f>
        <v>0</v>
      </c>
      <c r="L36" s="241">
        <v>15</v>
      </c>
      <c r="M36" s="241">
        <f>G36*(1+L36/100)</f>
        <v>0</v>
      </c>
      <c r="N36" s="241">
        <v>0</v>
      </c>
      <c r="O36" s="241">
        <f>ROUND(E36*N36,2)</f>
        <v>0</v>
      </c>
      <c r="P36" s="241">
        <v>6.8000000000000005E-2</v>
      </c>
      <c r="Q36" s="241">
        <f>ROUND(E36*P36,2)</f>
        <v>0.13</v>
      </c>
      <c r="R36" s="241" t="s">
        <v>175</v>
      </c>
      <c r="S36" s="241" t="s">
        <v>134</v>
      </c>
      <c r="T36" s="242" t="s">
        <v>135</v>
      </c>
      <c r="U36" s="227">
        <v>0.69</v>
      </c>
      <c r="V36" s="227">
        <f>ROUND(E36*U36,2)</f>
        <v>1.3</v>
      </c>
      <c r="W36" s="227"/>
      <c r="X36" s="227" t="s">
        <v>136</v>
      </c>
      <c r="Y36" s="217"/>
      <c r="Z36" s="217"/>
      <c r="AA36" s="217"/>
      <c r="AB36" s="217"/>
      <c r="AC36" s="217"/>
      <c r="AD36" s="217"/>
      <c r="AE36" s="217"/>
      <c r="AF36" s="217"/>
      <c r="AG36" s="217" t="s">
        <v>137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5">
      <c r="A37" s="224"/>
      <c r="B37" s="225"/>
      <c r="C37" s="257" t="s">
        <v>181</v>
      </c>
      <c r="D37" s="243"/>
      <c r="E37" s="243"/>
      <c r="F37" s="243"/>
      <c r="G37" s="243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17"/>
      <c r="Z37" s="217"/>
      <c r="AA37" s="217"/>
      <c r="AB37" s="217"/>
      <c r="AC37" s="217"/>
      <c r="AD37" s="217"/>
      <c r="AE37" s="217"/>
      <c r="AF37" s="217"/>
      <c r="AG37" s="217" t="s">
        <v>139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x14ac:dyDescent="0.25">
      <c r="A38" s="230" t="s">
        <v>128</v>
      </c>
      <c r="B38" s="231" t="s">
        <v>73</v>
      </c>
      <c r="C38" s="255" t="s">
        <v>74</v>
      </c>
      <c r="D38" s="232"/>
      <c r="E38" s="233"/>
      <c r="F38" s="234"/>
      <c r="G38" s="234">
        <f>SUMIF(AG39:AG40,"&lt;&gt;NOR",G39:G40)</f>
        <v>0</v>
      </c>
      <c r="H38" s="234"/>
      <c r="I38" s="234">
        <f>SUM(I39:I40)</f>
        <v>0</v>
      </c>
      <c r="J38" s="234"/>
      <c r="K38" s="234">
        <f>SUM(K39:K40)</f>
        <v>0</v>
      </c>
      <c r="L38" s="234"/>
      <c r="M38" s="234">
        <f>SUM(M39:M40)</f>
        <v>0</v>
      </c>
      <c r="N38" s="234"/>
      <c r="O38" s="234">
        <f>SUM(O39:O40)</f>
        <v>0</v>
      </c>
      <c r="P38" s="234"/>
      <c r="Q38" s="234">
        <f>SUM(Q39:Q40)</f>
        <v>0</v>
      </c>
      <c r="R38" s="234"/>
      <c r="S38" s="234"/>
      <c r="T38" s="235"/>
      <c r="U38" s="229"/>
      <c r="V38" s="229">
        <f>SUM(V39:V40)</f>
        <v>1.27</v>
      </c>
      <c r="W38" s="229"/>
      <c r="X38" s="229"/>
      <c r="AG38" t="s">
        <v>129</v>
      </c>
    </row>
    <row r="39" spans="1:60" outlineLevel="1" x14ac:dyDescent="0.25">
      <c r="A39" s="236">
        <v>16</v>
      </c>
      <c r="B39" s="237" t="s">
        <v>182</v>
      </c>
      <c r="C39" s="256" t="s">
        <v>183</v>
      </c>
      <c r="D39" s="238" t="s">
        <v>184</v>
      </c>
      <c r="E39" s="239">
        <v>3.2373099999999999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15</v>
      </c>
      <c r="M39" s="241">
        <f>G39*(1+L39/100)</f>
        <v>0</v>
      </c>
      <c r="N39" s="241">
        <v>0</v>
      </c>
      <c r="O39" s="241">
        <f>ROUND(E39*N39,2)</f>
        <v>0</v>
      </c>
      <c r="P39" s="241">
        <v>0</v>
      </c>
      <c r="Q39" s="241">
        <f>ROUND(E39*P39,2)</f>
        <v>0</v>
      </c>
      <c r="R39" s="241" t="s">
        <v>133</v>
      </c>
      <c r="S39" s="241" t="s">
        <v>134</v>
      </c>
      <c r="T39" s="242" t="s">
        <v>135</v>
      </c>
      <c r="U39" s="227">
        <v>0.39300000000000002</v>
      </c>
      <c r="V39" s="227">
        <f>ROUND(E39*U39,2)</f>
        <v>1.27</v>
      </c>
      <c r="W39" s="227"/>
      <c r="X39" s="227" t="s">
        <v>185</v>
      </c>
      <c r="Y39" s="217"/>
      <c r="Z39" s="217"/>
      <c r="AA39" s="217"/>
      <c r="AB39" s="217"/>
      <c r="AC39" s="217"/>
      <c r="AD39" s="217"/>
      <c r="AE39" s="217"/>
      <c r="AF39" s="217"/>
      <c r="AG39" s="217" t="s">
        <v>186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ht="21" outlineLevel="1" x14ac:dyDescent="0.25">
      <c r="A40" s="224"/>
      <c r="B40" s="225"/>
      <c r="C40" s="257" t="s">
        <v>187</v>
      </c>
      <c r="D40" s="243"/>
      <c r="E40" s="243"/>
      <c r="F40" s="243"/>
      <c r="G40" s="243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17"/>
      <c r="Z40" s="217"/>
      <c r="AA40" s="217"/>
      <c r="AB40" s="217"/>
      <c r="AC40" s="217"/>
      <c r="AD40" s="217"/>
      <c r="AE40" s="217"/>
      <c r="AF40" s="217"/>
      <c r="AG40" s="217" t="s">
        <v>139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44" t="str">
        <f>C40</f>
        <v>přesun hmot pro budovy občanské výstavby (JKSO 801), budovy pro bydlení (JKSO 803) budovy pro výrobu a služby (JKSO 812) s nosnou svislou konstrukcí zděnou z cihel nebo tvárnic nebo kovovou</v>
      </c>
      <c r="BB40" s="217"/>
      <c r="BC40" s="217"/>
      <c r="BD40" s="217"/>
      <c r="BE40" s="217"/>
      <c r="BF40" s="217"/>
      <c r="BG40" s="217"/>
      <c r="BH40" s="217"/>
    </row>
    <row r="41" spans="1:60" x14ac:dyDescent="0.25">
      <c r="A41" s="230" t="s">
        <v>128</v>
      </c>
      <c r="B41" s="231" t="s">
        <v>75</v>
      </c>
      <c r="C41" s="255" t="s">
        <v>76</v>
      </c>
      <c r="D41" s="232"/>
      <c r="E41" s="233"/>
      <c r="F41" s="234"/>
      <c r="G41" s="234">
        <f>SUMIF(AG42:AG42,"&lt;&gt;NOR",G42:G42)</f>
        <v>0</v>
      </c>
      <c r="H41" s="234"/>
      <c r="I41" s="234">
        <f>SUM(I42:I42)</f>
        <v>0</v>
      </c>
      <c r="J41" s="234"/>
      <c r="K41" s="234">
        <f>SUM(K42:K42)</f>
        <v>0</v>
      </c>
      <c r="L41" s="234"/>
      <c r="M41" s="234">
        <f>SUM(M42:M42)</f>
        <v>0</v>
      </c>
      <c r="N41" s="234"/>
      <c r="O41" s="234">
        <f>SUM(O42:O42)</f>
        <v>0.04</v>
      </c>
      <c r="P41" s="234"/>
      <c r="Q41" s="234">
        <f>SUM(Q42:Q42)</f>
        <v>0</v>
      </c>
      <c r="R41" s="234"/>
      <c r="S41" s="234"/>
      <c r="T41" s="235"/>
      <c r="U41" s="229"/>
      <c r="V41" s="229">
        <f>SUM(V42:V42)</f>
        <v>5.78</v>
      </c>
      <c r="W41" s="229"/>
      <c r="X41" s="229"/>
      <c r="AG41" t="s">
        <v>129</v>
      </c>
    </row>
    <row r="42" spans="1:60" outlineLevel="1" x14ac:dyDescent="0.25">
      <c r="A42" s="245">
        <v>17</v>
      </c>
      <c r="B42" s="246" t="s">
        <v>188</v>
      </c>
      <c r="C42" s="258" t="s">
        <v>189</v>
      </c>
      <c r="D42" s="247" t="s">
        <v>132</v>
      </c>
      <c r="E42" s="248">
        <v>15</v>
      </c>
      <c r="F42" s="249"/>
      <c r="G42" s="250">
        <f>ROUND(E42*F42,2)</f>
        <v>0</v>
      </c>
      <c r="H42" s="249"/>
      <c r="I42" s="250">
        <f>ROUND(E42*H42,2)</f>
        <v>0</v>
      </c>
      <c r="J42" s="249"/>
      <c r="K42" s="250">
        <f>ROUND(E42*J42,2)</f>
        <v>0</v>
      </c>
      <c r="L42" s="250">
        <v>15</v>
      </c>
      <c r="M42" s="250">
        <f>G42*(1+L42/100)</f>
        <v>0</v>
      </c>
      <c r="N42" s="250">
        <v>2.63E-3</v>
      </c>
      <c r="O42" s="250">
        <f>ROUND(E42*N42,2)</f>
        <v>0.04</v>
      </c>
      <c r="P42" s="250">
        <v>0</v>
      </c>
      <c r="Q42" s="250">
        <f>ROUND(E42*P42,2)</f>
        <v>0</v>
      </c>
      <c r="R42" s="250" t="s">
        <v>190</v>
      </c>
      <c r="S42" s="250" t="s">
        <v>134</v>
      </c>
      <c r="T42" s="251" t="s">
        <v>135</v>
      </c>
      <c r="U42" s="227">
        <v>0.38500000000000001</v>
      </c>
      <c r="V42" s="227">
        <f>ROUND(E42*U42,2)</f>
        <v>5.78</v>
      </c>
      <c r="W42" s="227"/>
      <c r="X42" s="227" t="s">
        <v>136</v>
      </c>
      <c r="Y42" s="217"/>
      <c r="Z42" s="217"/>
      <c r="AA42" s="217"/>
      <c r="AB42" s="217"/>
      <c r="AC42" s="217"/>
      <c r="AD42" s="217"/>
      <c r="AE42" s="217"/>
      <c r="AF42" s="217"/>
      <c r="AG42" s="217" t="s">
        <v>137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x14ac:dyDescent="0.25">
      <c r="A43" s="230" t="s">
        <v>128</v>
      </c>
      <c r="B43" s="231" t="s">
        <v>77</v>
      </c>
      <c r="C43" s="255" t="s">
        <v>78</v>
      </c>
      <c r="D43" s="232"/>
      <c r="E43" s="233"/>
      <c r="F43" s="234"/>
      <c r="G43" s="234">
        <f>SUMIF(AG44:AG50,"&lt;&gt;NOR",G44:G50)</f>
        <v>0</v>
      </c>
      <c r="H43" s="234"/>
      <c r="I43" s="234">
        <f>SUM(I44:I50)</f>
        <v>0</v>
      </c>
      <c r="J43" s="234"/>
      <c r="K43" s="234">
        <f>SUM(K44:K50)</f>
        <v>0</v>
      </c>
      <c r="L43" s="234"/>
      <c r="M43" s="234">
        <f>SUM(M44:M50)</f>
        <v>0</v>
      </c>
      <c r="N43" s="234"/>
      <c r="O43" s="234">
        <f>SUM(O44:O50)</f>
        <v>0</v>
      </c>
      <c r="P43" s="234"/>
      <c r="Q43" s="234">
        <f>SUM(Q44:Q50)</f>
        <v>0.01</v>
      </c>
      <c r="R43" s="234"/>
      <c r="S43" s="234"/>
      <c r="T43" s="235"/>
      <c r="U43" s="229"/>
      <c r="V43" s="229">
        <f>SUM(V44:V50)</f>
        <v>4.03</v>
      </c>
      <c r="W43" s="229"/>
      <c r="X43" s="229"/>
      <c r="AG43" t="s">
        <v>129</v>
      </c>
    </row>
    <row r="44" spans="1:60" outlineLevel="1" x14ac:dyDescent="0.25">
      <c r="A44" s="245">
        <v>18</v>
      </c>
      <c r="B44" s="246" t="s">
        <v>191</v>
      </c>
      <c r="C44" s="258" t="s">
        <v>192</v>
      </c>
      <c r="D44" s="247" t="s">
        <v>193</v>
      </c>
      <c r="E44" s="248">
        <v>2</v>
      </c>
      <c r="F44" s="249"/>
      <c r="G44" s="250">
        <f>ROUND(E44*F44,2)</f>
        <v>0</v>
      </c>
      <c r="H44" s="249"/>
      <c r="I44" s="250">
        <f>ROUND(E44*H44,2)</f>
        <v>0</v>
      </c>
      <c r="J44" s="249"/>
      <c r="K44" s="250">
        <f>ROUND(E44*J44,2)</f>
        <v>0</v>
      </c>
      <c r="L44" s="250">
        <v>15</v>
      </c>
      <c r="M44" s="250">
        <f>G44*(1+L44/100)</f>
        <v>0</v>
      </c>
      <c r="N44" s="250">
        <v>4.6999999999999999E-4</v>
      </c>
      <c r="O44" s="250">
        <f>ROUND(E44*N44,2)</f>
        <v>0</v>
      </c>
      <c r="P44" s="250">
        <v>0</v>
      </c>
      <c r="Q44" s="250">
        <f>ROUND(E44*P44,2)</f>
        <v>0</v>
      </c>
      <c r="R44" s="250" t="s">
        <v>194</v>
      </c>
      <c r="S44" s="250" t="s">
        <v>134</v>
      </c>
      <c r="T44" s="251" t="s">
        <v>135</v>
      </c>
      <c r="U44" s="227">
        <v>0.35899999999999999</v>
      </c>
      <c r="V44" s="227">
        <f>ROUND(E44*U44,2)</f>
        <v>0.72</v>
      </c>
      <c r="W44" s="227"/>
      <c r="X44" s="227" t="s">
        <v>136</v>
      </c>
      <c r="Y44" s="217"/>
      <c r="Z44" s="217"/>
      <c r="AA44" s="217"/>
      <c r="AB44" s="217"/>
      <c r="AC44" s="217"/>
      <c r="AD44" s="217"/>
      <c r="AE44" s="217"/>
      <c r="AF44" s="217"/>
      <c r="AG44" s="217" t="s">
        <v>137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5">
      <c r="A45" s="245">
        <v>19</v>
      </c>
      <c r="B45" s="246" t="s">
        <v>195</v>
      </c>
      <c r="C45" s="258" t="s">
        <v>196</v>
      </c>
      <c r="D45" s="247" t="s">
        <v>193</v>
      </c>
      <c r="E45" s="248">
        <v>0.8</v>
      </c>
      <c r="F45" s="249"/>
      <c r="G45" s="250">
        <f>ROUND(E45*F45,2)</f>
        <v>0</v>
      </c>
      <c r="H45" s="249"/>
      <c r="I45" s="250">
        <f>ROUND(E45*H45,2)</f>
        <v>0</v>
      </c>
      <c r="J45" s="249"/>
      <c r="K45" s="250">
        <f>ROUND(E45*J45,2)</f>
        <v>0</v>
      </c>
      <c r="L45" s="250">
        <v>15</v>
      </c>
      <c r="M45" s="250">
        <f>G45*(1+L45/100)</f>
        <v>0</v>
      </c>
      <c r="N45" s="250">
        <v>1.5200000000000001E-3</v>
      </c>
      <c r="O45" s="250">
        <f>ROUND(E45*N45,2)</f>
        <v>0</v>
      </c>
      <c r="P45" s="250">
        <v>0</v>
      </c>
      <c r="Q45" s="250">
        <f>ROUND(E45*P45,2)</f>
        <v>0</v>
      </c>
      <c r="R45" s="250" t="s">
        <v>194</v>
      </c>
      <c r="S45" s="250" t="s">
        <v>134</v>
      </c>
      <c r="T45" s="251" t="s">
        <v>135</v>
      </c>
      <c r="U45" s="227">
        <v>1.173</v>
      </c>
      <c r="V45" s="227">
        <f>ROUND(E45*U45,2)</f>
        <v>0.94</v>
      </c>
      <c r="W45" s="227"/>
      <c r="X45" s="227" t="s">
        <v>136</v>
      </c>
      <c r="Y45" s="217"/>
      <c r="Z45" s="217"/>
      <c r="AA45" s="217"/>
      <c r="AB45" s="217"/>
      <c r="AC45" s="217"/>
      <c r="AD45" s="217"/>
      <c r="AE45" s="217"/>
      <c r="AF45" s="217"/>
      <c r="AG45" s="217" t="s">
        <v>137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5">
      <c r="A46" s="245">
        <v>20</v>
      </c>
      <c r="B46" s="246" t="s">
        <v>197</v>
      </c>
      <c r="C46" s="258" t="s">
        <v>198</v>
      </c>
      <c r="D46" s="247" t="s">
        <v>193</v>
      </c>
      <c r="E46" s="248">
        <v>2.5</v>
      </c>
      <c r="F46" s="249"/>
      <c r="G46" s="250">
        <f>ROUND(E46*F46,2)</f>
        <v>0</v>
      </c>
      <c r="H46" s="249"/>
      <c r="I46" s="250">
        <f>ROUND(E46*H46,2)</f>
        <v>0</v>
      </c>
      <c r="J46" s="249"/>
      <c r="K46" s="250">
        <f>ROUND(E46*J46,2)</f>
        <v>0</v>
      </c>
      <c r="L46" s="250">
        <v>15</v>
      </c>
      <c r="M46" s="250">
        <f>G46*(1+L46/100)</f>
        <v>0</v>
      </c>
      <c r="N46" s="250">
        <v>7.7999999999999999E-4</v>
      </c>
      <c r="O46" s="250">
        <f>ROUND(E46*N46,2)</f>
        <v>0</v>
      </c>
      <c r="P46" s="250">
        <v>0</v>
      </c>
      <c r="Q46" s="250">
        <f>ROUND(E46*P46,2)</f>
        <v>0</v>
      </c>
      <c r="R46" s="250" t="s">
        <v>194</v>
      </c>
      <c r="S46" s="250" t="s">
        <v>134</v>
      </c>
      <c r="T46" s="251" t="s">
        <v>135</v>
      </c>
      <c r="U46" s="227">
        <v>0.81899999999999995</v>
      </c>
      <c r="V46" s="227">
        <f>ROUND(E46*U46,2)</f>
        <v>2.0499999999999998</v>
      </c>
      <c r="W46" s="227"/>
      <c r="X46" s="227" t="s">
        <v>136</v>
      </c>
      <c r="Y46" s="217"/>
      <c r="Z46" s="217"/>
      <c r="AA46" s="217"/>
      <c r="AB46" s="217"/>
      <c r="AC46" s="217"/>
      <c r="AD46" s="217"/>
      <c r="AE46" s="217"/>
      <c r="AF46" s="217"/>
      <c r="AG46" s="217" t="s">
        <v>137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5">
      <c r="A47" s="236">
        <v>21</v>
      </c>
      <c r="B47" s="237" t="s">
        <v>199</v>
      </c>
      <c r="C47" s="256" t="s">
        <v>200</v>
      </c>
      <c r="D47" s="238" t="s">
        <v>193</v>
      </c>
      <c r="E47" s="239">
        <v>3.9</v>
      </c>
      <c r="F47" s="240"/>
      <c r="G47" s="241">
        <f>ROUND(E47*F47,2)</f>
        <v>0</v>
      </c>
      <c r="H47" s="240"/>
      <c r="I47" s="241">
        <f>ROUND(E47*H47,2)</f>
        <v>0</v>
      </c>
      <c r="J47" s="240"/>
      <c r="K47" s="241">
        <f>ROUND(E47*J47,2)</f>
        <v>0</v>
      </c>
      <c r="L47" s="241">
        <v>15</v>
      </c>
      <c r="M47" s="241">
        <f>G47*(1+L47/100)</f>
        <v>0</v>
      </c>
      <c r="N47" s="241">
        <v>0</v>
      </c>
      <c r="O47" s="241">
        <f>ROUND(E47*N47,2)</f>
        <v>0</v>
      </c>
      <c r="P47" s="241">
        <v>1.98E-3</v>
      </c>
      <c r="Q47" s="241">
        <f>ROUND(E47*P47,2)</f>
        <v>0.01</v>
      </c>
      <c r="R47" s="241" t="s">
        <v>194</v>
      </c>
      <c r="S47" s="241" t="s">
        <v>134</v>
      </c>
      <c r="T47" s="242" t="s">
        <v>135</v>
      </c>
      <c r="U47" s="227">
        <v>8.3000000000000004E-2</v>
      </c>
      <c r="V47" s="227">
        <f>ROUND(E47*U47,2)</f>
        <v>0.32</v>
      </c>
      <c r="W47" s="227"/>
      <c r="X47" s="227" t="s">
        <v>136</v>
      </c>
      <c r="Y47" s="217"/>
      <c r="Z47" s="217"/>
      <c r="AA47" s="217"/>
      <c r="AB47" s="217"/>
      <c r="AC47" s="217"/>
      <c r="AD47" s="217"/>
      <c r="AE47" s="217"/>
      <c r="AF47" s="217"/>
      <c r="AG47" s="217" t="s">
        <v>137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5">
      <c r="A48" s="224"/>
      <c r="B48" s="225"/>
      <c r="C48" s="257" t="s">
        <v>201</v>
      </c>
      <c r="D48" s="243"/>
      <c r="E48" s="243"/>
      <c r="F48" s="243"/>
      <c r="G48" s="243"/>
      <c r="H48" s="227"/>
      <c r="I48" s="227"/>
      <c r="J48" s="227"/>
      <c r="K48" s="227"/>
      <c r="L48" s="227"/>
      <c r="M48" s="227"/>
      <c r="N48" s="227"/>
      <c r="O48" s="227"/>
      <c r="P48" s="227"/>
      <c r="Q48" s="227"/>
      <c r="R48" s="227"/>
      <c r="S48" s="227"/>
      <c r="T48" s="227"/>
      <c r="U48" s="227"/>
      <c r="V48" s="227"/>
      <c r="W48" s="227"/>
      <c r="X48" s="227"/>
      <c r="Y48" s="217"/>
      <c r="Z48" s="217"/>
      <c r="AA48" s="217"/>
      <c r="AB48" s="217"/>
      <c r="AC48" s="217"/>
      <c r="AD48" s="217"/>
      <c r="AE48" s="217"/>
      <c r="AF48" s="217"/>
      <c r="AG48" s="217" t="s">
        <v>139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5">
      <c r="A49" s="224">
        <v>22</v>
      </c>
      <c r="B49" s="225" t="s">
        <v>202</v>
      </c>
      <c r="C49" s="259" t="s">
        <v>203</v>
      </c>
      <c r="D49" s="226" t="s">
        <v>0</v>
      </c>
      <c r="E49" s="252"/>
      <c r="F49" s="228"/>
      <c r="G49" s="227">
        <f>ROUND(E49*F49,2)</f>
        <v>0</v>
      </c>
      <c r="H49" s="228"/>
      <c r="I49" s="227">
        <f>ROUND(E49*H49,2)</f>
        <v>0</v>
      </c>
      <c r="J49" s="228"/>
      <c r="K49" s="227">
        <f>ROUND(E49*J49,2)</f>
        <v>0</v>
      </c>
      <c r="L49" s="227">
        <v>15</v>
      </c>
      <c r="M49" s="227">
        <f>G49*(1+L49/100)</f>
        <v>0</v>
      </c>
      <c r="N49" s="227">
        <v>0</v>
      </c>
      <c r="O49" s="227">
        <f>ROUND(E49*N49,2)</f>
        <v>0</v>
      </c>
      <c r="P49" s="227">
        <v>0</v>
      </c>
      <c r="Q49" s="227">
        <f>ROUND(E49*P49,2)</f>
        <v>0</v>
      </c>
      <c r="R49" s="227" t="s">
        <v>194</v>
      </c>
      <c r="S49" s="227" t="s">
        <v>134</v>
      </c>
      <c r="T49" s="227" t="s">
        <v>135</v>
      </c>
      <c r="U49" s="227">
        <v>0</v>
      </c>
      <c r="V49" s="227">
        <f>ROUND(E49*U49,2)</f>
        <v>0</v>
      </c>
      <c r="W49" s="227"/>
      <c r="X49" s="227" t="s">
        <v>185</v>
      </c>
      <c r="Y49" s="217"/>
      <c r="Z49" s="217"/>
      <c r="AA49" s="217"/>
      <c r="AB49" s="217"/>
      <c r="AC49" s="217"/>
      <c r="AD49" s="217"/>
      <c r="AE49" s="217"/>
      <c r="AF49" s="217"/>
      <c r="AG49" s="217" t="s">
        <v>186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5">
      <c r="A50" s="224"/>
      <c r="B50" s="225"/>
      <c r="C50" s="260" t="s">
        <v>204</v>
      </c>
      <c r="D50" s="253"/>
      <c r="E50" s="253"/>
      <c r="F50" s="253"/>
      <c r="G50" s="253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27"/>
      <c r="S50" s="227"/>
      <c r="T50" s="227"/>
      <c r="U50" s="227"/>
      <c r="V50" s="227"/>
      <c r="W50" s="227"/>
      <c r="X50" s="227"/>
      <c r="Y50" s="217"/>
      <c r="Z50" s="217"/>
      <c r="AA50" s="217"/>
      <c r="AB50" s="217"/>
      <c r="AC50" s="217"/>
      <c r="AD50" s="217"/>
      <c r="AE50" s="217"/>
      <c r="AF50" s="217"/>
      <c r="AG50" s="217" t="s">
        <v>139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x14ac:dyDescent="0.25">
      <c r="A51" s="230" t="s">
        <v>128</v>
      </c>
      <c r="B51" s="231" t="s">
        <v>79</v>
      </c>
      <c r="C51" s="255" t="s">
        <v>80</v>
      </c>
      <c r="D51" s="232"/>
      <c r="E51" s="233"/>
      <c r="F51" s="234"/>
      <c r="G51" s="234">
        <f>SUMIF(AG52:AG56,"&lt;&gt;NOR",G52:G56)</f>
        <v>0</v>
      </c>
      <c r="H51" s="234"/>
      <c r="I51" s="234">
        <f>SUM(I52:I56)</f>
        <v>0</v>
      </c>
      <c r="J51" s="234"/>
      <c r="K51" s="234">
        <f>SUM(K52:K56)</f>
        <v>0</v>
      </c>
      <c r="L51" s="234"/>
      <c r="M51" s="234">
        <f>SUM(M52:M56)</f>
        <v>0</v>
      </c>
      <c r="N51" s="234"/>
      <c r="O51" s="234">
        <f>SUM(O52:O56)</f>
        <v>0.02</v>
      </c>
      <c r="P51" s="234"/>
      <c r="Q51" s="234">
        <f>SUM(Q52:Q56)</f>
        <v>0</v>
      </c>
      <c r="R51" s="234"/>
      <c r="S51" s="234"/>
      <c r="T51" s="235"/>
      <c r="U51" s="229"/>
      <c r="V51" s="229">
        <f>SUM(V52:V56)</f>
        <v>2.62</v>
      </c>
      <c r="W51" s="229"/>
      <c r="X51" s="229"/>
      <c r="AG51" t="s">
        <v>129</v>
      </c>
    </row>
    <row r="52" spans="1:60" ht="20.399999999999999" outlineLevel="1" x14ac:dyDescent="0.25">
      <c r="A52" s="245">
        <v>23</v>
      </c>
      <c r="B52" s="246" t="s">
        <v>205</v>
      </c>
      <c r="C52" s="258" t="s">
        <v>206</v>
      </c>
      <c r="D52" s="247" t="s">
        <v>193</v>
      </c>
      <c r="E52" s="248">
        <v>3.5</v>
      </c>
      <c r="F52" s="249"/>
      <c r="G52" s="250">
        <f>ROUND(E52*F52,2)</f>
        <v>0</v>
      </c>
      <c r="H52" s="249"/>
      <c r="I52" s="250">
        <f>ROUND(E52*H52,2)</f>
        <v>0</v>
      </c>
      <c r="J52" s="249"/>
      <c r="K52" s="250">
        <f>ROUND(E52*J52,2)</f>
        <v>0</v>
      </c>
      <c r="L52" s="250">
        <v>15</v>
      </c>
      <c r="M52" s="250">
        <f>G52*(1+L52/100)</f>
        <v>0</v>
      </c>
      <c r="N52" s="250">
        <v>3.9899999999999996E-3</v>
      </c>
      <c r="O52" s="250">
        <f>ROUND(E52*N52,2)</f>
        <v>0.01</v>
      </c>
      <c r="P52" s="250">
        <v>0</v>
      </c>
      <c r="Q52" s="250">
        <f>ROUND(E52*P52,2)</f>
        <v>0</v>
      </c>
      <c r="R52" s="250" t="s">
        <v>194</v>
      </c>
      <c r="S52" s="250" t="s">
        <v>134</v>
      </c>
      <c r="T52" s="251" t="s">
        <v>135</v>
      </c>
      <c r="U52" s="227">
        <v>0.27889999999999998</v>
      </c>
      <c r="V52" s="227">
        <f>ROUND(E52*U52,2)</f>
        <v>0.98</v>
      </c>
      <c r="W52" s="227"/>
      <c r="X52" s="227" t="s">
        <v>136</v>
      </c>
      <c r="Y52" s="217"/>
      <c r="Z52" s="217"/>
      <c r="AA52" s="217"/>
      <c r="AB52" s="217"/>
      <c r="AC52" s="217"/>
      <c r="AD52" s="217"/>
      <c r="AE52" s="217"/>
      <c r="AF52" s="217"/>
      <c r="AG52" s="217" t="s">
        <v>137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ht="20.399999999999999" outlineLevel="1" x14ac:dyDescent="0.25">
      <c r="A53" s="245">
        <v>24</v>
      </c>
      <c r="B53" s="246" t="s">
        <v>207</v>
      </c>
      <c r="C53" s="258" t="s">
        <v>208</v>
      </c>
      <c r="D53" s="247" t="s">
        <v>193</v>
      </c>
      <c r="E53" s="248">
        <v>3.5</v>
      </c>
      <c r="F53" s="249"/>
      <c r="G53" s="250">
        <f>ROUND(E53*F53,2)</f>
        <v>0</v>
      </c>
      <c r="H53" s="249"/>
      <c r="I53" s="250">
        <f>ROUND(E53*H53,2)</f>
        <v>0</v>
      </c>
      <c r="J53" s="249"/>
      <c r="K53" s="250">
        <f>ROUND(E53*J53,2)</f>
        <v>0</v>
      </c>
      <c r="L53" s="250">
        <v>15</v>
      </c>
      <c r="M53" s="250">
        <f>G53*(1+L53/100)</f>
        <v>0</v>
      </c>
      <c r="N53" s="250">
        <v>4.0099999999999997E-3</v>
      </c>
      <c r="O53" s="250">
        <f>ROUND(E53*N53,2)</f>
        <v>0.01</v>
      </c>
      <c r="P53" s="250">
        <v>0</v>
      </c>
      <c r="Q53" s="250">
        <f>ROUND(E53*P53,2)</f>
        <v>0</v>
      </c>
      <c r="R53" s="250" t="s">
        <v>194</v>
      </c>
      <c r="S53" s="250" t="s">
        <v>134</v>
      </c>
      <c r="T53" s="251" t="s">
        <v>135</v>
      </c>
      <c r="U53" s="227">
        <v>0.27889999999999998</v>
      </c>
      <c r="V53" s="227">
        <f>ROUND(E53*U53,2)</f>
        <v>0.98</v>
      </c>
      <c r="W53" s="227"/>
      <c r="X53" s="227" t="s">
        <v>136</v>
      </c>
      <c r="Y53" s="217"/>
      <c r="Z53" s="217"/>
      <c r="AA53" s="217"/>
      <c r="AB53" s="217"/>
      <c r="AC53" s="217"/>
      <c r="AD53" s="217"/>
      <c r="AE53" s="217"/>
      <c r="AF53" s="217"/>
      <c r="AG53" s="217" t="s">
        <v>137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5">
      <c r="A54" s="236">
        <v>25</v>
      </c>
      <c r="B54" s="237" t="s">
        <v>209</v>
      </c>
      <c r="C54" s="256" t="s">
        <v>210</v>
      </c>
      <c r="D54" s="238" t="s">
        <v>211</v>
      </c>
      <c r="E54" s="239">
        <v>1</v>
      </c>
      <c r="F54" s="240"/>
      <c r="G54" s="241">
        <f>ROUND(E54*F54,2)</f>
        <v>0</v>
      </c>
      <c r="H54" s="240"/>
      <c r="I54" s="241">
        <f>ROUND(E54*H54,2)</f>
        <v>0</v>
      </c>
      <c r="J54" s="240"/>
      <c r="K54" s="241">
        <f>ROUND(E54*J54,2)</f>
        <v>0</v>
      </c>
      <c r="L54" s="241">
        <v>15</v>
      </c>
      <c r="M54" s="241">
        <f>G54*(1+L54/100)</f>
        <v>0</v>
      </c>
      <c r="N54" s="241">
        <v>0</v>
      </c>
      <c r="O54" s="241">
        <f>ROUND(E54*N54,2)</f>
        <v>0</v>
      </c>
      <c r="P54" s="241">
        <v>0</v>
      </c>
      <c r="Q54" s="241">
        <f>ROUND(E54*P54,2)</f>
        <v>0</v>
      </c>
      <c r="R54" s="241" t="s">
        <v>194</v>
      </c>
      <c r="S54" s="241" t="s">
        <v>134</v>
      </c>
      <c r="T54" s="242" t="s">
        <v>135</v>
      </c>
      <c r="U54" s="227">
        <v>0.65566000000000002</v>
      </c>
      <c r="V54" s="227">
        <f>ROUND(E54*U54,2)</f>
        <v>0.66</v>
      </c>
      <c r="W54" s="227"/>
      <c r="X54" s="227" t="s">
        <v>136</v>
      </c>
      <c r="Y54" s="217"/>
      <c r="Z54" s="217"/>
      <c r="AA54" s="217"/>
      <c r="AB54" s="217"/>
      <c r="AC54" s="217"/>
      <c r="AD54" s="217"/>
      <c r="AE54" s="217"/>
      <c r="AF54" s="217"/>
      <c r="AG54" s="217" t="s">
        <v>137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5">
      <c r="A55" s="224">
        <v>26</v>
      </c>
      <c r="B55" s="225" t="s">
        <v>212</v>
      </c>
      <c r="C55" s="259" t="s">
        <v>213</v>
      </c>
      <c r="D55" s="226" t="s">
        <v>0</v>
      </c>
      <c r="E55" s="252"/>
      <c r="F55" s="228"/>
      <c r="G55" s="227">
        <f>ROUND(E55*F55,2)</f>
        <v>0</v>
      </c>
      <c r="H55" s="228"/>
      <c r="I55" s="227">
        <f>ROUND(E55*H55,2)</f>
        <v>0</v>
      </c>
      <c r="J55" s="228"/>
      <c r="K55" s="227">
        <f>ROUND(E55*J55,2)</f>
        <v>0</v>
      </c>
      <c r="L55" s="227">
        <v>15</v>
      </c>
      <c r="M55" s="227">
        <f>G55*(1+L55/100)</f>
        <v>0</v>
      </c>
      <c r="N55" s="227">
        <v>0</v>
      </c>
      <c r="O55" s="227">
        <f>ROUND(E55*N55,2)</f>
        <v>0</v>
      </c>
      <c r="P55" s="227">
        <v>0</v>
      </c>
      <c r="Q55" s="227">
        <f>ROUND(E55*P55,2)</f>
        <v>0</v>
      </c>
      <c r="R55" s="227" t="s">
        <v>194</v>
      </c>
      <c r="S55" s="227" t="s">
        <v>134</v>
      </c>
      <c r="T55" s="227" t="s">
        <v>135</v>
      </c>
      <c r="U55" s="227">
        <v>0</v>
      </c>
      <c r="V55" s="227">
        <f>ROUND(E55*U55,2)</f>
        <v>0</v>
      </c>
      <c r="W55" s="227"/>
      <c r="X55" s="227" t="s">
        <v>185</v>
      </c>
      <c r="Y55" s="217"/>
      <c r="Z55" s="217"/>
      <c r="AA55" s="217"/>
      <c r="AB55" s="217"/>
      <c r="AC55" s="217"/>
      <c r="AD55" s="217"/>
      <c r="AE55" s="217"/>
      <c r="AF55" s="217"/>
      <c r="AG55" s="217" t="s">
        <v>186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5">
      <c r="A56" s="224"/>
      <c r="B56" s="225"/>
      <c r="C56" s="260" t="s">
        <v>214</v>
      </c>
      <c r="D56" s="253"/>
      <c r="E56" s="253"/>
      <c r="F56" s="253"/>
      <c r="G56" s="253"/>
      <c r="H56" s="227"/>
      <c r="I56" s="227"/>
      <c r="J56" s="227"/>
      <c r="K56" s="227"/>
      <c r="L56" s="227"/>
      <c r="M56" s="227"/>
      <c r="N56" s="227"/>
      <c r="O56" s="227"/>
      <c r="P56" s="227"/>
      <c r="Q56" s="227"/>
      <c r="R56" s="227"/>
      <c r="S56" s="227"/>
      <c r="T56" s="227"/>
      <c r="U56" s="227"/>
      <c r="V56" s="227"/>
      <c r="W56" s="227"/>
      <c r="X56" s="227"/>
      <c r="Y56" s="217"/>
      <c r="Z56" s="217"/>
      <c r="AA56" s="217"/>
      <c r="AB56" s="217"/>
      <c r="AC56" s="217"/>
      <c r="AD56" s="217"/>
      <c r="AE56" s="217"/>
      <c r="AF56" s="217"/>
      <c r="AG56" s="217" t="s">
        <v>139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x14ac:dyDescent="0.25">
      <c r="A57" s="230" t="s">
        <v>128</v>
      </c>
      <c r="B57" s="231" t="s">
        <v>81</v>
      </c>
      <c r="C57" s="255" t="s">
        <v>82</v>
      </c>
      <c r="D57" s="232"/>
      <c r="E57" s="233"/>
      <c r="F57" s="234"/>
      <c r="G57" s="234">
        <f>SUMIF(AG58:AG77,"&lt;&gt;NOR",G58:G77)</f>
        <v>0</v>
      </c>
      <c r="H57" s="234"/>
      <c r="I57" s="234">
        <f>SUM(I58:I77)</f>
        <v>0</v>
      </c>
      <c r="J57" s="234"/>
      <c r="K57" s="234">
        <f>SUM(K58:K77)</f>
        <v>0</v>
      </c>
      <c r="L57" s="234"/>
      <c r="M57" s="234">
        <f>SUM(M58:M77)</f>
        <v>0</v>
      </c>
      <c r="N57" s="234"/>
      <c r="O57" s="234">
        <f>SUM(O58:O77)</f>
        <v>0.06</v>
      </c>
      <c r="P57" s="234"/>
      <c r="Q57" s="234">
        <f>SUM(Q58:Q77)</f>
        <v>0.04</v>
      </c>
      <c r="R57" s="234"/>
      <c r="S57" s="234"/>
      <c r="T57" s="235"/>
      <c r="U57" s="229"/>
      <c r="V57" s="229">
        <f>SUM(V58:V77)</f>
        <v>14.2</v>
      </c>
      <c r="W57" s="229"/>
      <c r="X57" s="229"/>
      <c r="AG57" t="s">
        <v>129</v>
      </c>
    </row>
    <row r="58" spans="1:60" outlineLevel="1" x14ac:dyDescent="0.25">
      <c r="A58" s="245">
        <v>27</v>
      </c>
      <c r="B58" s="246" t="s">
        <v>215</v>
      </c>
      <c r="C58" s="258" t="s">
        <v>216</v>
      </c>
      <c r="D58" s="247" t="s">
        <v>211</v>
      </c>
      <c r="E58" s="248">
        <v>1</v>
      </c>
      <c r="F58" s="249"/>
      <c r="G58" s="250">
        <f>ROUND(E58*F58,2)</f>
        <v>0</v>
      </c>
      <c r="H58" s="249"/>
      <c r="I58" s="250">
        <f>ROUND(E58*H58,2)</f>
        <v>0</v>
      </c>
      <c r="J58" s="249"/>
      <c r="K58" s="250">
        <f>ROUND(E58*J58,2)</f>
        <v>0</v>
      </c>
      <c r="L58" s="250">
        <v>15</v>
      </c>
      <c r="M58" s="250">
        <f>G58*(1+L58/100)</f>
        <v>0</v>
      </c>
      <c r="N58" s="250">
        <v>0</v>
      </c>
      <c r="O58" s="250">
        <f>ROUND(E58*N58,2)</f>
        <v>0</v>
      </c>
      <c r="P58" s="250">
        <v>1.933E-2</v>
      </c>
      <c r="Q58" s="250">
        <f>ROUND(E58*P58,2)</f>
        <v>0.02</v>
      </c>
      <c r="R58" s="250" t="s">
        <v>194</v>
      </c>
      <c r="S58" s="250" t="s">
        <v>134</v>
      </c>
      <c r="T58" s="251" t="s">
        <v>135</v>
      </c>
      <c r="U58" s="227">
        <v>0.59</v>
      </c>
      <c r="V58" s="227">
        <f>ROUND(E58*U58,2)</f>
        <v>0.59</v>
      </c>
      <c r="W58" s="227"/>
      <c r="X58" s="227" t="s">
        <v>136</v>
      </c>
      <c r="Y58" s="217"/>
      <c r="Z58" s="217"/>
      <c r="AA58" s="217"/>
      <c r="AB58" s="217"/>
      <c r="AC58" s="217"/>
      <c r="AD58" s="217"/>
      <c r="AE58" s="217"/>
      <c r="AF58" s="217"/>
      <c r="AG58" s="217" t="s">
        <v>137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5">
      <c r="A59" s="245">
        <v>28</v>
      </c>
      <c r="B59" s="246" t="s">
        <v>217</v>
      </c>
      <c r="C59" s="258" t="s">
        <v>218</v>
      </c>
      <c r="D59" s="247" t="s">
        <v>211</v>
      </c>
      <c r="E59" s="248">
        <v>1</v>
      </c>
      <c r="F59" s="249"/>
      <c r="G59" s="250">
        <f>ROUND(E59*F59,2)</f>
        <v>0</v>
      </c>
      <c r="H59" s="249"/>
      <c r="I59" s="250">
        <f>ROUND(E59*H59,2)</f>
        <v>0</v>
      </c>
      <c r="J59" s="249"/>
      <c r="K59" s="250">
        <f>ROUND(E59*J59,2)</f>
        <v>0</v>
      </c>
      <c r="L59" s="250">
        <v>15</v>
      </c>
      <c r="M59" s="250">
        <f>G59*(1+L59/100)</f>
        <v>0</v>
      </c>
      <c r="N59" s="250">
        <v>1.8600000000000001E-3</v>
      </c>
      <c r="O59" s="250">
        <f>ROUND(E59*N59,2)</f>
        <v>0</v>
      </c>
      <c r="P59" s="250">
        <v>0</v>
      </c>
      <c r="Q59" s="250">
        <f>ROUND(E59*P59,2)</f>
        <v>0</v>
      </c>
      <c r="R59" s="250" t="s">
        <v>194</v>
      </c>
      <c r="S59" s="250" t="s">
        <v>134</v>
      </c>
      <c r="T59" s="251" t="s">
        <v>135</v>
      </c>
      <c r="U59" s="227">
        <v>1.3340000000000001</v>
      </c>
      <c r="V59" s="227">
        <f>ROUND(E59*U59,2)</f>
        <v>1.33</v>
      </c>
      <c r="W59" s="227"/>
      <c r="X59" s="227" t="s">
        <v>136</v>
      </c>
      <c r="Y59" s="217"/>
      <c r="Z59" s="217"/>
      <c r="AA59" s="217"/>
      <c r="AB59" s="217"/>
      <c r="AC59" s="217"/>
      <c r="AD59" s="217"/>
      <c r="AE59" s="217"/>
      <c r="AF59" s="217"/>
      <c r="AG59" s="217" t="s">
        <v>137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5">
      <c r="A60" s="245">
        <v>29</v>
      </c>
      <c r="B60" s="246" t="s">
        <v>219</v>
      </c>
      <c r="C60" s="258" t="s">
        <v>220</v>
      </c>
      <c r="D60" s="247" t="s">
        <v>211</v>
      </c>
      <c r="E60" s="248">
        <v>1</v>
      </c>
      <c r="F60" s="249"/>
      <c r="G60" s="250">
        <f>ROUND(E60*F60,2)</f>
        <v>0</v>
      </c>
      <c r="H60" s="249"/>
      <c r="I60" s="250">
        <f>ROUND(E60*H60,2)</f>
        <v>0</v>
      </c>
      <c r="J60" s="249"/>
      <c r="K60" s="250">
        <f>ROUND(E60*J60,2)</f>
        <v>0</v>
      </c>
      <c r="L60" s="250">
        <v>15</v>
      </c>
      <c r="M60" s="250">
        <f>G60*(1+L60/100)</f>
        <v>0</v>
      </c>
      <c r="N60" s="250">
        <v>0</v>
      </c>
      <c r="O60" s="250">
        <f>ROUND(E60*N60,2)</f>
        <v>0</v>
      </c>
      <c r="P60" s="250">
        <v>1.9460000000000002E-2</v>
      </c>
      <c r="Q60" s="250">
        <f>ROUND(E60*P60,2)</f>
        <v>0.02</v>
      </c>
      <c r="R60" s="250" t="s">
        <v>194</v>
      </c>
      <c r="S60" s="250" t="s">
        <v>134</v>
      </c>
      <c r="T60" s="251" t="s">
        <v>135</v>
      </c>
      <c r="U60" s="227">
        <v>0.38200000000000001</v>
      </c>
      <c r="V60" s="227">
        <f>ROUND(E60*U60,2)</f>
        <v>0.38</v>
      </c>
      <c r="W60" s="227"/>
      <c r="X60" s="227" t="s">
        <v>136</v>
      </c>
      <c r="Y60" s="217"/>
      <c r="Z60" s="217"/>
      <c r="AA60" s="217"/>
      <c r="AB60" s="217"/>
      <c r="AC60" s="217"/>
      <c r="AD60" s="217"/>
      <c r="AE60" s="217"/>
      <c r="AF60" s="217"/>
      <c r="AG60" s="217" t="s">
        <v>137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5">
      <c r="A61" s="245">
        <v>30</v>
      </c>
      <c r="B61" s="246" t="s">
        <v>221</v>
      </c>
      <c r="C61" s="258" t="s">
        <v>222</v>
      </c>
      <c r="D61" s="247" t="s">
        <v>211</v>
      </c>
      <c r="E61" s="248">
        <v>1</v>
      </c>
      <c r="F61" s="249"/>
      <c r="G61" s="250">
        <f>ROUND(E61*F61,2)</f>
        <v>0</v>
      </c>
      <c r="H61" s="249"/>
      <c r="I61" s="250">
        <f>ROUND(E61*H61,2)</f>
        <v>0</v>
      </c>
      <c r="J61" s="249"/>
      <c r="K61" s="250">
        <f>ROUND(E61*J61,2)</f>
        <v>0</v>
      </c>
      <c r="L61" s="250">
        <v>15</v>
      </c>
      <c r="M61" s="250">
        <f>G61*(1+L61/100)</f>
        <v>0</v>
      </c>
      <c r="N61" s="250">
        <v>1.41E-3</v>
      </c>
      <c r="O61" s="250">
        <f>ROUND(E61*N61,2)</f>
        <v>0</v>
      </c>
      <c r="P61" s="250">
        <v>0</v>
      </c>
      <c r="Q61" s="250">
        <f>ROUND(E61*P61,2)</f>
        <v>0</v>
      </c>
      <c r="R61" s="250" t="s">
        <v>194</v>
      </c>
      <c r="S61" s="250" t="s">
        <v>134</v>
      </c>
      <c r="T61" s="251" t="s">
        <v>135</v>
      </c>
      <c r="U61" s="227">
        <v>1.575</v>
      </c>
      <c r="V61" s="227">
        <f>ROUND(E61*U61,2)</f>
        <v>1.58</v>
      </c>
      <c r="W61" s="227"/>
      <c r="X61" s="227" t="s">
        <v>136</v>
      </c>
      <c r="Y61" s="217"/>
      <c r="Z61" s="217"/>
      <c r="AA61" s="217"/>
      <c r="AB61" s="217"/>
      <c r="AC61" s="217"/>
      <c r="AD61" s="217"/>
      <c r="AE61" s="217"/>
      <c r="AF61" s="217"/>
      <c r="AG61" s="217" t="s">
        <v>137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5">
      <c r="A62" s="245">
        <v>31</v>
      </c>
      <c r="B62" s="246" t="s">
        <v>223</v>
      </c>
      <c r="C62" s="258" t="s">
        <v>224</v>
      </c>
      <c r="D62" s="247" t="s">
        <v>211</v>
      </c>
      <c r="E62" s="248">
        <v>3</v>
      </c>
      <c r="F62" s="249"/>
      <c r="G62" s="250">
        <f>ROUND(E62*F62,2)</f>
        <v>0</v>
      </c>
      <c r="H62" s="249"/>
      <c r="I62" s="250">
        <f>ROUND(E62*H62,2)</f>
        <v>0</v>
      </c>
      <c r="J62" s="249"/>
      <c r="K62" s="250">
        <f>ROUND(E62*J62,2)</f>
        <v>0</v>
      </c>
      <c r="L62" s="250">
        <v>15</v>
      </c>
      <c r="M62" s="250">
        <f>G62*(1+L62/100)</f>
        <v>0</v>
      </c>
      <c r="N62" s="250">
        <v>0</v>
      </c>
      <c r="O62" s="250">
        <f>ROUND(E62*N62,2)</f>
        <v>0</v>
      </c>
      <c r="P62" s="250">
        <v>1.56E-3</v>
      </c>
      <c r="Q62" s="250">
        <f>ROUND(E62*P62,2)</f>
        <v>0</v>
      </c>
      <c r="R62" s="250" t="s">
        <v>194</v>
      </c>
      <c r="S62" s="250" t="s">
        <v>134</v>
      </c>
      <c r="T62" s="251" t="s">
        <v>135</v>
      </c>
      <c r="U62" s="227">
        <v>0.217</v>
      </c>
      <c r="V62" s="227">
        <f>ROUND(E62*U62,2)</f>
        <v>0.65</v>
      </c>
      <c r="W62" s="227"/>
      <c r="X62" s="227" t="s">
        <v>136</v>
      </c>
      <c r="Y62" s="217"/>
      <c r="Z62" s="217"/>
      <c r="AA62" s="217"/>
      <c r="AB62" s="217"/>
      <c r="AC62" s="217"/>
      <c r="AD62" s="217"/>
      <c r="AE62" s="217"/>
      <c r="AF62" s="217"/>
      <c r="AG62" s="217" t="s">
        <v>137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5">
      <c r="A63" s="245">
        <v>32</v>
      </c>
      <c r="B63" s="246" t="s">
        <v>225</v>
      </c>
      <c r="C63" s="258" t="s">
        <v>226</v>
      </c>
      <c r="D63" s="247" t="s">
        <v>167</v>
      </c>
      <c r="E63" s="248">
        <v>2</v>
      </c>
      <c r="F63" s="249"/>
      <c r="G63" s="250">
        <f>ROUND(E63*F63,2)</f>
        <v>0</v>
      </c>
      <c r="H63" s="249"/>
      <c r="I63" s="250">
        <f>ROUND(E63*H63,2)</f>
        <v>0</v>
      </c>
      <c r="J63" s="249"/>
      <c r="K63" s="250">
        <f>ROUND(E63*J63,2)</f>
        <v>0</v>
      </c>
      <c r="L63" s="250">
        <v>15</v>
      </c>
      <c r="M63" s="250">
        <f>G63*(1+L63/100)</f>
        <v>0</v>
      </c>
      <c r="N63" s="250">
        <v>1.2E-4</v>
      </c>
      <c r="O63" s="250">
        <f>ROUND(E63*N63,2)</f>
        <v>0</v>
      </c>
      <c r="P63" s="250">
        <v>0</v>
      </c>
      <c r="Q63" s="250">
        <f>ROUND(E63*P63,2)</f>
        <v>0</v>
      </c>
      <c r="R63" s="250" t="s">
        <v>194</v>
      </c>
      <c r="S63" s="250" t="s">
        <v>134</v>
      </c>
      <c r="T63" s="251" t="s">
        <v>135</v>
      </c>
      <c r="U63" s="227">
        <v>0.47599999999999998</v>
      </c>
      <c r="V63" s="227">
        <f>ROUND(E63*U63,2)</f>
        <v>0.95</v>
      </c>
      <c r="W63" s="227"/>
      <c r="X63" s="227" t="s">
        <v>136</v>
      </c>
      <c r="Y63" s="217"/>
      <c r="Z63" s="217"/>
      <c r="AA63" s="217"/>
      <c r="AB63" s="217"/>
      <c r="AC63" s="217"/>
      <c r="AD63" s="217"/>
      <c r="AE63" s="217"/>
      <c r="AF63" s="217"/>
      <c r="AG63" s="217" t="s">
        <v>137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5">
      <c r="A64" s="245">
        <v>33</v>
      </c>
      <c r="B64" s="246" t="s">
        <v>227</v>
      </c>
      <c r="C64" s="258" t="s">
        <v>228</v>
      </c>
      <c r="D64" s="247" t="s">
        <v>167</v>
      </c>
      <c r="E64" s="248">
        <v>1</v>
      </c>
      <c r="F64" s="249"/>
      <c r="G64" s="250">
        <f>ROUND(E64*F64,2)</f>
        <v>0</v>
      </c>
      <c r="H64" s="249"/>
      <c r="I64" s="250">
        <f>ROUND(E64*H64,2)</f>
        <v>0</v>
      </c>
      <c r="J64" s="249"/>
      <c r="K64" s="250">
        <f>ROUND(E64*J64,2)</f>
        <v>0</v>
      </c>
      <c r="L64" s="250">
        <v>15</v>
      </c>
      <c r="M64" s="250">
        <f>G64*(1+L64/100)</f>
        <v>0</v>
      </c>
      <c r="N64" s="250">
        <v>1E-4</v>
      </c>
      <c r="O64" s="250">
        <f>ROUND(E64*N64,2)</f>
        <v>0</v>
      </c>
      <c r="P64" s="250">
        <v>0</v>
      </c>
      <c r="Q64" s="250">
        <f>ROUND(E64*P64,2)</f>
        <v>0</v>
      </c>
      <c r="R64" s="250" t="s">
        <v>194</v>
      </c>
      <c r="S64" s="250" t="s">
        <v>134</v>
      </c>
      <c r="T64" s="251" t="s">
        <v>135</v>
      </c>
      <c r="U64" s="227">
        <v>0.246</v>
      </c>
      <c r="V64" s="227">
        <f>ROUND(E64*U64,2)</f>
        <v>0.25</v>
      </c>
      <c r="W64" s="227"/>
      <c r="X64" s="227" t="s">
        <v>136</v>
      </c>
      <c r="Y64" s="217"/>
      <c r="Z64" s="217"/>
      <c r="AA64" s="217"/>
      <c r="AB64" s="217"/>
      <c r="AC64" s="217"/>
      <c r="AD64" s="217"/>
      <c r="AE64" s="217"/>
      <c r="AF64" s="217"/>
      <c r="AG64" s="217" t="s">
        <v>137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1" x14ac:dyDescent="0.25">
      <c r="A65" s="245">
        <v>34</v>
      </c>
      <c r="B65" s="246" t="s">
        <v>229</v>
      </c>
      <c r="C65" s="258" t="s">
        <v>230</v>
      </c>
      <c r="D65" s="247" t="s">
        <v>167</v>
      </c>
      <c r="E65" s="248">
        <v>1</v>
      </c>
      <c r="F65" s="249"/>
      <c r="G65" s="250">
        <f>ROUND(E65*F65,2)</f>
        <v>0</v>
      </c>
      <c r="H65" s="249"/>
      <c r="I65" s="250">
        <f>ROUND(E65*H65,2)</f>
        <v>0</v>
      </c>
      <c r="J65" s="249"/>
      <c r="K65" s="250">
        <f>ROUND(E65*J65,2)</f>
        <v>0</v>
      </c>
      <c r="L65" s="250">
        <v>15</v>
      </c>
      <c r="M65" s="250">
        <f>G65*(1+L65/100)</f>
        <v>0</v>
      </c>
      <c r="N65" s="250">
        <v>1.4999999999999999E-4</v>
      </c>
      <c r="O65" s="250">
        <f>ROUND(E65*N65,2)</f>
        <v>0</v>
      </c>
      <c r="P65" s="250">
        <v>0</v>
      </c>
      <c r="Q65" s="250">
        <f>ROUND(E65*P65,2)</f>
        <v>0</v>
      </c>
      <c r="R65" s="250" t="s">
        <v>194</v>
      </c>
      <c r="S65" s="250" t="s">
        <v>134</v>
      </c>
      <c r="T65" s="251" t="s">
        <v>135</v>
      </c>
      <c r="U65" s="227">
        <v>0.25</v>
      </c>
      <c r="V65" s="227">
        <f>ROUND(E65*U65,2)</f>
        <v>0.25</v>
      </c>
      <c r="W65" s="227"/>
      <c r="X65" s="227" t="s">
        <v>136</v>
      </c>
      <c r="Y65" s="217"/>
      <c r="Z65" s="217"/>
      <c r="AA65" s="217"/>
      <c r="AB65" s="217"/>
      <c r="AC65" s="217"/>
      <c r="AD65" s="217"/>
      <c r="AE65" s="217"/>
      <c r="AF65" s="217"/>
      <c r="AG65" s="217" t="s">
        <v>137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ht="20.399999999999999" outlineLevel="1" x14ac:dyDescent="0.25">
      <c r="A66" s="245">
        <v>35</v>
      </c>
      <c r="B66" s="246" t="s">
        <v>231</v>
      </c>
      <c r="C66" s="258" t="s">
        <v>232</v>
      </c>
      <c r="D66" s="247" t="s">
        <v>167</v>
      </c>
      <c r="E66" s="248">
        <v>5</v>
      </c>
      <c r="F66" s="249"/>
      <c r="G66" s="250">
        <f>ROUND(E66*F66,2)</f>
        <v>0</v>
      </c>
      <c r="H66" s="249"/>
      <c r="I66" s="250">
        <f>ROUND(E66*H66,2)</f>
        <v>0</v>
      </c>
      <c r="J66" s="249"/>
      <c r="K66" s="250">
        <f>ROUND(E66*J66,2)</f>
        <v>0</v>
      </c>
      <c r="L66" s="250">
        <v>15</v>
      </c>
      <c r="M66" s="250">
        <f>G66*(1+L66/100)</f>
        <v>0</v>
      </c>
      <c r="N66" s="250">
        <v>2.0000000000000001E-4</v>
      </c>
      <c r="O66" s="250">
        <f>ROUND(E66*N66,2)</f>
        <v>0</v>
      </c>
      <c r="P66" s="250">
        <v>0</v>
      </c>
      <c r="Q66" s="250">
        <f>ROUND(E66*P66,2)</f>
        <v>0</v>
      </c>
      <c r="R66" s="250" t="s">
        <v>168</v>
      </c>
      <c r="S66" s="250" t="s">
        <v>134</v>
      </c>
      <c r="T66" s="251" t="s">
        <v>135</v>
      </c>
      <c r="U66" s="227">
        <v>0</v>
      </c>
      <c r="V66" s="227">
        <f>ROUND(E66*U66,2)</f>
        <v>0</v>
      </c>
      <c r="W66" s="227"/>
      <c r="X66" s="227" t="s">
        <v>169</v>
      </c>
      <c r="Y66" s="217"/>
      <c r="Z66" s="217"/>
      <c r="AA66" s="217"/>
      <c r="AB66" s="217"/>
      <c r="AC66" s="217"/>
      <c r="AD66" s="217"/>
      <c r="AE66" s="217"/>
      <c r="AF66" s="217"/>
      <c r="AG66" s="217" t="s">
        <v>170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5">
      <c r="A67" s="245">
        <v>36</v>
      </c>
      <c r="B67" s="246" t="s">
        <v>233</v>
      </c>
      <c r="C67" s="258" t="s">
        <v>234</v>
      </c>
      <c r="D67" s="247" t="s">
        <v>167</v>
      </c>
      <c r="E67" s="248">
        <v>1</v>
      </c>
      <c r="F67" s="249"/>
      <c r="G67" s="250">
        <f>ROUND(E67*F67,2)</f>
        <v>0</v>
      </c>
      <c r="H67" s="249"/>
      <c r="I67" s="250">
        <f>ROUND(E67*H67,2)</f>
        <v>0</v>
      </c>
      <c r="J67" s="249"/>
      <c r="K67" s="250">
        <f>ROUND(E67*J67,2)</f>
        <v>0</v>
      </c>
      <c r="L67" s="250">
        <v>15</v>
      </c>
      <c r="M67" s="250">
        <f>G67*(1+L67/100)</f>
        <v>0</v>
      </c>
      <c r="N67" s="250">
        <v>0</v>
      </c>
      <c r="O67" s="250">
        <f>ROUND(E67*N67,2)</f>
        <v>0</v>
      </c>
      <c r="P67" s="250">
        <v>0</v>
      </c>
      <c r="Q67" s="250">
        <f>ROUND(E67*P67,2)</f>
        <v>0</v>
      </c>
      <c r="R67" s="250" t="s">
        <v>168</v>
      </c>
      <c r="S67" s="250" t="s">
        <v>235</v>
      </c>
      <c r="T67" s="251" t="s">
        <v>236</v>
      </c>
      <c r="U67" s="227">
        <v>0</v>
      </c>
      <c r="V67" s="227">
        <f>ROUND(E67*U67,2)</f>
        <v>0</v>
      </c>
      <c r="W67" s="227"/>
      <c r="X67" s="227" t="s">
        <v>169</v>
      </c>
      <c r="Y67" s="217"/>
      <c r="Z67" s="217"/>
      <c r="AA67" s="217"/>
      <c r="AB67" s="217"/>
      <c r="AC67" s="217"/>
      <c r="AD67" s="217"/>
      <c r="AE67" s="217"/>
      <c r="AF67" s="217"/>
      <c r="AG67" s="217" t="s">
        <v>170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ht="20.399999999999999" outlineLevel="1" x14ac:dyDescent="0.25">
      <c r="A68" s="245">
        <v>37</v>
      </c>
      <c r="B68" s="246" t="s">
        <v>237</v>
      </c>
      <c r="C68" s="258" t="s">
        <v>238</v>
      </c>
      <c r="D68" s="247" t="s">
        <v>167</v>
      </c>
      <c r="E68" s="248">
        <v>1</v>
      </c>
      <c r="F68" s="249"/>
      <c r="G68" s="250">
        <f>ROUND(E68*F68,2)</f>
        <v>0</v>
      </c>
      <c r="H68" s="249"/>
      <c r="I68" s="250">
        <f>ROUND(E68*H68,2)</f>
        <v>0</v>
      </c>
      <c r="J68" s="249"/>
      <c r="K68" s="250">
        <f>ROUND(E68*J68,2)</f>
        <v>0</v>
      </c>
      <c r="L68" s="250">
        <v>15</v>
      </c>
      <c r="M68" s="250">
        <f>G68*(1+L68/100)</f>
        <v>0</v>
      </c>
      <c r="N68" s="250">
        <v>0</v>
      </c>
      <c r="O68" s="250">
        <f>ROUND(E68*N68,2)</f>
        <v>0</v>
      </c>
      <c r="P68" s="250">
        <v>0</v>
      </c>
      <c r="Q68" s="250">
        <f>ROUND(E68*P68,2)</f>
        <v>0</v>
      </c>
      <c r="R68" s="250" t="s">
        <v>168</v>
      </c>
      <c r="S68" s="250" t="s">
        <v>134</v>
      </c>
      <c r="T68" s="251" t="s">
        <v>135</v>
      </c>
      <c r="U68" s="227">
        <v>0</v>
      </c>
      <c r="V68" s="227">
        <f>ROUND(E68*U68,2)</f>
        <v>0</v>
      </c>
      <c r="W68" s="227"/>
      <c r="X68" s="227" t="s">
        <v>169</v>
      </c>
      <c r="Y68" s="217"/>
      <c r="Z68" s="217"/>
      <c r="AA68" s="217"/>
      <c r="AB68" s="217"/>
      <c r="AC68" s="217"/>
      <c r="AD68" s="217"/>
      <c r="AE68" s="217"/>
      <c r="AF68" s="217"/>
      <c r="AG68" s="217" t="s">
        <v>170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5">
      <c r="A69" s="245">
        <v>38</v>
      </c>
      <c r="B69" s="246" t="s">
        <v>239</v>
      </c>
      <c r="C69" s="258" t="s">
        <v>240</v>
      </c>
      <c r="D69" s="247" t="s">
        <v>167</v>
      </c>
      <c r="E69" s="248">
        <v>1</v>
      </c>
      <c r="F69" s="249"/>
      <c r="G69" s="250">
        <f>ROUND(E69*F69,2)</f>
        <v>0</v>
      </c>
      <c r="H69" s="249"/>
      <c r="I69" s="250">
        <f>ROUND(E69*H69,2)</f>
        <v>0</v>
      </c>
      <c r="J69" s="249"/>
      <c r="K69" s="250">
        <f>ROUND(E69*J69,2)</f>
        <v>0</v>
      </c>
      <c r="L69" s="250">
        <v>15</v>
      </c>
      <c r="M69" s="250">
        <f>G69*(1+L69/100)</f>
        <v>0</v>
      </c>
      <c r="N69" s="250">
        <v>3.1E-4</v>
      </c>
      <c r="O69" s="250">
        <f>ROUND(E69*N69,2)</f>
        <v>0</v>
      </c>
      <c r="P69" s="250">
        <v>0</v>
      </c>
      <c r="Q69" s="250">
        <f>ROUND(E69*P69,2)</f>
        <v>0</v>
      </c>
      <c r="R69" s="250" t="s">
        <v>168</v>
      </c>
      <c r="S69" s="250" t="s">
        <v>134</v>
      </c>
      <c r="T69" s="251" t="s">
        <v>135</v>
      </c>
      <c r="U69" s="227">
        <v>0</v>
      </c>
      <c r="V69" s="227">
        <f>ROUND(E69*U69,2)</f>
        <v>0</v>
      </c>
      <c r="W69" s="227"/>
      <c r="X69" s="227" t="s">
        <v>169</v>
      </c>
      <c r="Y69" s="217"/>
      <c r="Z69" s="217"/>
      <c r="AA69" s="217"/>
      <c r="AB69" s="217"/>
      <c r="AC69" s="217"/>
      <c r="AD69" s="217"/>
      <c r="AE69" s="217"/>
      <c r="AF69" s="217"/>
      <c r="AG69" s="217" t="s">
        <v>170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5">
      <c r="A70" s="245">
        <v>39</v>
      </c>
      <c r="B70" s="246" t="s">
        <v>241</v>
      </c>
      <c r="C70" s="258" t="s">
        <v>242</v>
      </c>
      <c r="D70" s="247" t="s">
        <v>211</v>
      </c>
      <c r="E70" s="248">
        <v>1</v>
      </c>
      <c r="F70" s="249"/>
      <c r="G70" s="250">
        <f>ROUND(E70*F70,2)</f>
        <v>0</v>
      </c>
      <c r="H70" s="249"/>
      <c r="I70" s="250">
        <f>ROUND(E70*H70,2)</f>
        <v>0</v>
      </c>
      <c r="J70" s="249"/>
      <c r="K70" s="250">
        <f>ROUND(E70*J70,2)</f>
        <v>0</v>
      </c>
      <c r="L70" s="250">
        <v>15</v>
      </c>
      <c r="M70" s="250">
        <f>G70*(1+L70/100)</f>
        <v>0</v>
      </c>
      <c r="N70" s="250">
        <v>6.2E-4</v>
      </c>
      <c r="O70" s="250">
        <f>ROUND(E70*N70,2)</f>
        <v>0</v>
      </c>
      <c r="P70" s="250">
        <v>0</v>
      </c>
      <c r="Q70" s="250">
        <f>ROUND(E70*P70,2)</f>
        <v>0</v>
      </c>
      <c r="R70" s="250" t="s">
        <v>194</v>
      </c>
      <c r="S70" s="250" t="s">
        <v>134</v>
      </c>
      <c r="T70" s="251" t="s">
        <v>135</v>
      </c>
      <c r="U70" s="227">
        <v>2.6</v>
      </c>
      <c r="V70" s="227">
        <f>ROUND(E70*U70,2)</f>
        <v>2.6</v>
      </c>
      <c r="W70" s="227"/>
      <c r="X70" s="227" t="s">
        <v>136</v>
      </c>
      <c r="Y70" s="217"/>
      <c r="Z70" s="217"/>
      <c r="AA70" s="217"/>
      <c r="AB70" s="217"/>
      <c r="AC70" s="217"/>
      <c r="AD70" s="217"/>
      <c r="AE70" s="217"/>
      <c r="AF70" s="217"/>
      <c r="AG70" s="217" t="s">
        <v>137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5">
      <c r="A71" s="245">
        <v>40</v>
      </c>
      <c r="B71" s="246" t="s">
        <v>243</v>
      </c>
      <c r="C71" s="258" t="s">
        <v>244</v>
      </c>
      <c r="D71" s="247" t="s">
        <v>211</v>
      </c>
      <c r="E71" s="248">
        <v>1</v>
      </c>
      <c r="F71" s="249"/>
      <c r="G71" s="250">
        <f>ROUND(E71*F71,2)</f>
        <v>0</v>
      </c>
      <c r="H71" s="249"/>
      <c r="I71" s="250">
        <f>ROUND(E71*H71,2)</f>
        <v>0</v>
      </c>
      <c r="J71" s="249"/>
      <c r="K71" s="250">
        <f>ROUND(E71*J71,2)</f>
        <v>0</v>
      </c>
      <c r="L71" s="250">
        <v>15</v>
      </c>
      <c r="M71" s="250">
        <f>G71*(1+L71/100)</f>
        <v>0</v>
      </c>
      <c r="N71" s="250">
        <v>4.4999999999999999E-4</v>
      </c>
      <c r="O71" s="250">
        <f>ROUND(E71*N71,2)</f>
        <v>0</v>
      </c>
      <c r="P71" s="250">
        <v>0</v>
      </c>
      <c r="Q71" s="250">
        <f>ROUND(E71*P71,2)</f>
        <v>0</v>
      </c>
      <c r="R71" s="250" t="s">
        <v>194</v>
      </c>
      <c r="S71" s="250" t="s">
        <v>134</v>
      </c>
      <c r="T71" s="251" t="s">
        <v>135</v>
      </c>
      <c r="U71" s="227">
        <v>5</v>
      </c>
      <c r="V71" s="227">
        <f>ROUND(E71*U71,2)</f>
        <v>5</v>
      </c>
      <c r="W71" s="227"/>
      <c r="X71" s="227" t="s">
        <v>136</v>
      </c>
      <c r="Y71" s="217"/>
      <c r="Z71" s="217"/>
      <c r="AA71" s="217"/>
      <c r="AB71" s="217"/>
      <c r="AC71" s="217"/>
      <c r="AD71" s="217"/>
      <c r="AE71" s="217"/>
      <c r="AF71" s="217"/>
      <c r="AG71" s="217" t="s">
        <v>137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5">
      <c r="A72" s="245">
        <v>41</v>
      </c>
      <c r="B72" s="246" t="s">
        <v>245</v>
      </c>
      <c r="C72" s="258" t="s">
        <v>246</v>
      </c>
      <c r="D72" s="247" t="s">
        <v>167</v>
      </c>
      <c r="E72" s="248">
        <v>1</v>
      </c>
      <c r="F72" s="249"/>
      <c r="G72" s="250">
        <f>ROUND(E72*F72,2)</f>
        <v>0</v>
      </c>
      <c r="H72" s="249"/>
      <c r="I72" s="250">
        <f>ROUND(E72*H72,2)</f>
        <v>0</v>
      </c>
      <c r="J72" s="249"/>
      <c r="K72" s="250">
        <f>ROUND(E72*J72,2)</f>
        <v>0</v>
      </c>
      <c r="L72" s="250">
        <v>15</v>
      </c>
      <c r="M72" s="250">
        <f>G72*(1+L72/100)</f>
        <v>0</v>
      </c>
      <c r="N72" s="250">
        <v>1.2999999999999999E-4</v>
      </c>
      <c r="O72" s="250">
        <f>ROUND(E72*N72,2)</f>
        <v>0</v>
      </c>
      <c r="P72" s="250">
        <v>0</v>
      </c>
      <c r="Q72" s="250">
        <f>ROUND(E72*P72,2)</f>
        <v>0</v>
      </c>
      <c r="R72" s="250" t="s">
        <v>194</v>
      </c>
      <c r="S72" s="250" t="s">
        <v>134</v>
      </c>
      <c r="T72" s="251" t="s">
        <v>135</v>
      </c>
      <c r="U72" s="227">
        <v>0.624</v>
      </c>
      <c r="V72" s="227">
        <f>ROUND(E72*U72,2)</f>
        <v>0.62</v>
      </c>
      <c r="W72" s="227"/>
      <c r="X72" s="227" t="s">
        <v>136</v>
      </c>
      <c r="Y72" s="217"/>
      <c r="Z72" s="217"/>
      <c r="AA72" s="217"/>
      <c r="AB72" s="217"/>
      <c r="AC72" s="217"/>
      <c r="AD72" s="217"/>
      <c r="AE72" s="217"/>
      <c r="AF72" s="217"/>
      <c r="AG72" s="217" t="s">
        <v>137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ht="20.399999999999999" outlineLevel="1" x14ac:dyDescent="0.25">
      <c r="A73" s="245">
        <v>42</v>
      </c>
      <c r="B73" s="246" t="s">
        <v>247</v>
      </c>
      <c r="C73" s="258" t="s">
        <v>248</v>
      </c>
      <c r="D73" s="247" t="s">
        <v>167</v>
      </c>
      <c r="E73" s="248">
        <v>1</v>
      </c>
      <c r="F73" s="249"/>
      <c r="G73" s="250">
        <f>ROUND(E73*F73,2)</f>
        <v>0</v>
      </c>
      <c r="H73" s="249"/>
      <c r="I73" s="250">
        <f>ROUND(E73*H73,2)</f>
        <v>0</v>
      </c>
      <c r="J73" s="249"/>
      <c r="K73" s="250">
        <f>ROUND(E73*J73,2)</f>
        <v>0</v>
      </c>
      <c r="L73" s="250">
        <v>15</v>
      </c>
      <c r="M73" s="250">
        <f>G73*(1+L73/100)</f>
        <v>0</v>
      </c>
      <c r="N73" s="250">
        <v>1.2999999999999999E-2</v>
      </c>
      <c r="O73" s="250">
        <f>ROUND(E73*N73,2)</f>
        <v>0.01</v>
      </c>
      <c r="P73" s="250">
        <v>0</v>
      </c>
      <c r="Q73" s="250">
        <f>ROUND(E73*P73,2)</f>
        <v>0</v>
      </c>
      <c r="R73" s="250" t="s">
        <v>168</v>
      </c>
      <c r="S73" s="250" t="s">
        <v>134</v>
      </c>
      <c r="T73" s="251" t="s">
        <v>135</v>
      </c>
      <c r="U73" s="227">
        <v>0</v>
      </c>
      <c r="V73" s="227">
        <f>ROUND(E73*U73,2)</f>
        <v>0</v>
      </c>
      <c r="W73" s="227"/>
      <c r="X73" s="227" t="s">
        <v>169</v>
      </c>
      <c r="Y73" s="217"/>
      <c r="Z73" s="217"/>
      <c r="AA73" s="217"/>
      <c r="AB73" s="217"/>
      <c r="AC73" s="217"/>
      <c r="AD73" s="217"/>
      <c r="AE73" s="217"/>
      <c r="AF73" s="217"/>
      <c r="AG73" s="217" t="s">
        <v>170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ht="20.399999999999999" outlineLevel="1" x14ac:dyDescent="0.25">
      <c r="A74" s="245">
        <v>43</v>
      </c>
      <c r="B74" s="246" t="s">
        <v>249</v>
      </c>
      <c r="C74" s="258" t="s">
        <v>250</v>
      </c>
      <c r="D74" s="247" t="s">
        <v>167</v>
      </c>
      <c r="E74" s="248">
        <v>1</v>
      </c>
      <c r="F74" s="249"/>
      <c r="G74" s="250">
        <f>ROUND(E74*F74,2)</f>
        <v>0</v>
      </c>
      <c r="H74" s="249"/>
      <c r="I74" s="250">
        <f>ROUND(E74*H74,2)</f>
        <v>0</v>
      </c>
      <c r="J74" s="249"/>
      <c r="K74" s="250">
        <f>ROUND(E74*J74,2)</f>
        <v>0</v>
      </c>
      <c r="L74" s="250">
        <v>15</v>
      </c>
      <c r="M74" s="250">
        <f>G74*(1+L74/100)</f>
        <v>0</v>
      </c>
      <c r="N74" s="250">
        <v>1.0999999999999999E-2</v>
      </c>
      <c r="O74" s="250">
        <f>ROUND(E74*N74,2)</f>
        <v>0.01</v>
      </c>
      <c r="P74" s="250">
        <v>0</v>
      </c>
      <c r="Q74" s="250">
        <f>ROUND(E74*P74,2)</f>
        <v>0</v>
      </c>
      <c r="R74" s="250" t="s">
        <v>168</v>
      </c>
      <c r="S74" s="250" t="s">
        <v>134</v>
      </c>
      <c r="T74" s="251" t="s">
        <v>135</v>
      </c>
      <c r="U74" s="227">
        <v>0</v>
      </c>
      <c r="V74" s="227">
        <f>ROUND(E74*U74,2)</f>
        <v>0</v>
      </c>
      <c r="W74" s="227"/>
      <c r="X74" s="227" t="s">
        <v>169</v>
      </c>
      <c r="Y74" s="217"/>
      <c r="Z74" s="217"/>
      <c r="AA74" s="217"/>
      <c r="AB74" s="217"/>
      <c r="AC74" s="217"/>
      <c r="AD74" s="217"/>
      <c r="AE74" s="217"/>
      <c r="AF74" s="217"/>
      <c r="AG74" s="217" t="s">
        <v>170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5">
      <c r="A75" s="245">
        <v>44</v>
      </c>
      <c r="B75" s="246" t="s">
        <v>251</v>
      </c>
      <c r="C75" s="258" t="s">
        <v>252</v>
      </c>
      <c r="D75" s="247" t="s">
        <v>167</v>
      </c>
      <c r="E75" s="248">
        <v>1</v>
      </c>
      <c r="F75" s="249"/>
      <c r="G75" s="250">
        <f>ROUND(E75*F75,2)</f>
        <v>0</v>
      </c>
      <c r="H75" s="249"/>
      <c r="I75" s="250">
        <f>ROUND(E75*H75,2)</f>
        <v>0</v>
      </c>
      <c r="J75" s="249"/>
      <c r="K75" s="250">
        <f>ROUND(E75*J75,2)</f>
        <v>0</v>
      </c>
      <c r="L75" s="250">
        <v>15</v>
      </c>
      <c r="M75" s="250">
        <f>G75*(1+L75/100)</f>
        <v>0</v>
      </c>
      <c r="N75" s="250">
        <v>1.2999999999999999E-3</v>
      </c>
      <c r="O75" s="250">
        <f>ROUND(E75*N75,2)</f>
        <v>0</v>
      </c>
      <c r="P75" s="250">
        <v>0</v>
      </c>
      <c r="Q75" s="250">
        <f>ROUND(E75*P75,2)</f>
        <v>0</v>
      </c>
      <c r="R75" s="250" t="s">
        <v>168</v>
      </c>
      <c r="S75" s="250" t="s">
        <v>134</v>
      </c>
      <c r="T75" s="251" t="s">
        <v>135</v>
      </c>
      <c r="U75" s="227">
        <v>0</v>
      </c>
      <c r="V75" s="227">
        <f>ROUND(E75*U75,2)</f>
        <v>0</v>
      </c>
      <c r="W75" s="227"/>
      <c r="X75" s="227" t="s">
        <v>169</v>
      </c>
      <c r="Y75" s="217"/>
      <c r="Z75" s="217"/>
      <c r="AA75" s="217"/>
      <c r="AB75" s="217"/>
      <c r="AC75" s="217"/>
      <c r="AD75" s="217"/>
      <c r="AE75" s="217"/>
      <c r="AF75" s="217"/>
      <c r="AG75" s="217" t="s">
        <v>170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5">
      <c r="A76" s="245">
        <v>45</v>
      </c>
      <c r="B76" s="246" t="s">
        <v>253</v>
      </c>
      <c r="C76" s="258" t="s">
        <v>254</v>
      </c>
      <c r="D76" s="247" t="s">
        <v>167</v>
      </c>
      <c r="E76" s="248">
        <v>1</v>
      </c>
      <c r="F76" s="249"/>
      <c r="G76" s="250">
        <f>ROUND(E76*F76,2)</f>
        <v>0</v>
      </c>
      <c r="H76" s="249"/>
      <c r="I76" s="250">
        <f>ROUND(E76*H76,2)</f>
        <v>0</v>
      </c>
      <c r="J76" s="249"/>
      <c r="K76" s="250">
        <f>ROUND(E76*J76,2)</f>
        <v>0</v>
      </c>
      <c r="L76" s="250">
        <v>15</v>
      </c>
      <c r="M76" s="250">
        <f>G76*(1+L76/100)</f>
        <v>0</v>
      </c>
      <c r="N76" s="250">
        <v>1.2999999999999999E-2</v>
      </c>
      <c r="O76" s="250">
        <f>ROUND(E76*N76,2)</f>
        <v>0.01</v>
      </c>
      <c r="P76" s="250">
        <v>0</v>
      </c>
      <c r="Q76" s="250">
        <f>ROUND(E76*P76,2)</f>
        <v>0</v>
      </c>
      <c r="R76" s="250" t="s">
        <v>168</v>
      </c>
      <c r="S76" s="250" t="s">
        <v>255</v>
      </c>
      <c r="T76" s="251" t="s">
        <v>236</v>
      </c>
      <c r="U76" s="227">
        <v>0</v>
      </c>
      <c r="V76" s="227">
        <f>ROUND(E76*U76,2)</f>
        <v>0</v>
      </c>
      <c r="W76" s="227"/>
      <c r="X76" s="227" t="s">
        <v>169</v>
      </c>
      <c r="Y76" s="217"/>
      <c r="Z76" s="217"/>
      <c r="AA76" s="217"/>
      <c r="AB76" s="217"/>
      <c r="AC76" s="217"/>
      <c r="AD76" s="217"/>
      <c r="AE76" s="217"/>
      <c r="AF76" s="217"/>
      <c r="AG76" s="217" t="s">
        <v>170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ht="30.6" outlineLevel="1" x14ac:dyDescent="0.25">
      <c r="A77" s="245">
        <v>46</v>
      </c>
      <c r="B77" s="246" t="s">
        <v>256</v>
      </c>
      <c r="C77" s="258" t="s">
        <v>257</v>
      </c>
      <c r="D77" s="247" t="s">
        <v>167</v>
      </c>
      <c r="E77" s="248">
        <v>1</v>
      </c>
      <c r="F77" s="249"/>
      <c r="G77" s="250">
        <f>ROUND(E77*F77,2)</f>
        <v>0</v>
      </c>
      <c r="H77" s="249"/>
      <c r="I77" s="250">
        <f>ROUND(E77*H77,2)</f>
        <v>0</v>
      </c>
      <c r="J77" s="249"/>
      <c r="K77" s="250">
        <f>ROUND(E77*J77,2)</f>
        <v>0</v>
      </c>
      <c r="L77" s="250">
        <v>15</v>
      </c>
      <c r="M77" s="250">
        <f>G77*(1+L77/100)</f>
        <v>0</v>
      </c>
      <c r="N77" s="250">
        <v>2.5000000000000001E-2</v>
      </c>
      <c r="O77" s="250">
        <f>ROUND(E77*N77,2)</f>
        <v>0.03</v>
      </c>
      <c r="P77" s="250">
        <v>0</v>
      </c>
      <c r="Q77" s="250">
        <f>ROUND(E77*P77,2)</f>
        <v>0</v>
      </c>
      <c r="R77" s="250" t="s">
        <v>168</v>
      </c>
      <c r="S77" s="250" t="s">
        <v>134</v>
      </c>
      <c r="T77" s="251" t="s">
        <v>135</v>
      </c>
      <c r="U77" s="227">
        <v>0</v>
      </c>
      <c r="V77" s="227">
        <f>ROUND(E77*U77,2)</f>
        <v>0</v>
      </c>
      <c r="W77" s="227"/>
      <c r="X77" s="227" t="s">
        <v>169</v>
      </c>
      <c r="Y77" s="217"/>
      <c r="Z77" s="217"/>
      <c r="AA77" s="217"/>
      <c r="AB77" s="217"/>
      <c r="AC77" s="217"/>
      <c r="AD77" s="217"/>
      <c r="AE77" s="217"/>
      <c r="AF77" s="217"/>
      <c r="AG77" s="217" t="s">
        <v>170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x14ac:dyDescent="0.25">
      <c r="A78" s="230" t="s">
        <v>128</v>
      </c>
      <c r="B78" s="231" t="s">
        <v>83</v>
      </c>
      <c r="C78" s="255" t="s">
        <v>84</v>
      </c>
      <c r="D78" s="232"/>
      <c r="E78" s="233"/>
      <c r="F78" s="234"/>
      <c r="G78" s="234">
        <f>SUMIF(AG79:AG92,"&lt;&gt;NOR",G79:G92)</f>
        <v>0</v>
      </c>
      <c r="H78" s="234"/>
      <c r="I78" s="234">
        <f>SUM(I79:I92)</f>
        <v>0</v>
      </c>
      <c r="J78" s="234"/>
      <c r="K78" s="234">
        <f>SUM(K79:K92)</f>
        <v>0</v>
      </c>
      <c r="L78" s="234"/>
      <c r="M78" s="234">
        <f>SUM(M79:M92)</f>
        <v>0</v>
      </c>
      <c r="N78" s="234"/>
      <c r="O78" s="234">
        <f>SUM(O79:O92)</f>
        <v>0.31</v>
      </c>
      <c r="P78" s="234"/>
      <c r="Q78" s="234">
        <f>SUM(Q79:Q92)</f>
        <v>1.5899999999999999</v>
      </c>
      <c r="R78" s="234"/>
      <c r="S78" s="234"/>
      <c r="T78" s="235"/>
      <c r="U78" s="229"/>
      <c r="V78" s="229">
        <f>SUM(V79:V92)</f>
        <v>11.68</v>
      </c>
      <c r="W78" s="229"/>
      <c r="X78" s="229"/>
      <c r="AG78" t="s">
        <v>129</v>
      </c>
    </row>
    <row r="79" spans="1:60" outlineLevel="1" x14ac:dyDescent="0.25">
      <c r="A79" s="245">
        <v>47</v>
      </c>
      <c r="B79" s="246" t="s">
        <v>258</v>
      </c>
      <c r="C79" s="258" t="s">
        <v>259</v>
      </c>
      <c r="D79" s="247" t="s">
        <v>167</v>
      </c>
      <c r="E79" s="248">
        <v>1</v>
      </c>
      <c r="F79" s="249"/>
      <c r="G79" s="250">
        <f>ROUND(E79*F79,2)</f>
        <v>0</v>
      </c>
      <c r="H79" s="249"/>
      <c r="I79" s="250">
        <f>ROUND(E79*H79,2)</f>
        <v>0</v>
      </c>
      <c r="J79" s="249"/>
      <c r="K79" s="250">
        <f>ROUND(E79*J79,2)</f>
        <v>0</v>
      </c>
      <c r="L79" s="250">
        <v>15</v>
      </c>
      <c r="M79" s="250">
        <f>G79*(1+L79/100)</f>
        <v>0</v>
      </c>
      <c r="N79" s="250">
        <v>0</v>
      </c>
      <c r="O79" s="250">
        <f>ROUND(E79*N79,2)</f>
        <v>0</v>
      </c>
      <c r="P79" s="250">
        <v>0</v>
      </c>
      <c r="Q79" s="250">
        <f>ROUND(E79*P79,2)</f>
        <v>0</v>
      </c>
      <c r="R79" s="250" t="s">
        <v>260</v>
      </c>
      <c r="S79" s="250" t="s">
        <v>134</v>
      </c>
      <c r="T79" s="251" t="s">
        <v>135</v>
      </c>
      <c r="U79" s="227">
        <v>10.728</v>
      </c>
      <c r="V79" s="227">
        <f>ROUND(E79*U79,2)</f>
        <v>10.73</v>
      </c>
      <c r="W79" s="227"/>
      <c r="X79" s="227" t="s">
        <v>136</v>
      </c>
      <c r="Y79" s="217"/>
      <c r="Z79" s="217"/>
      <c r="AA79" s="217"/>
      <c r="AB79" s="217"/>
      <c r="AC79" s="217"/>
      <c r="AD79" s="217"/>
      <c r="AE79" s="217"/>
      <c r="AF79" s="217"/>
      <c r="AG79" s="217" t="s">
        <v>137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5">
      <c r="A80" s="245">
        <v>48</v>
      </c>
      <c r="B80" s="246" t="s">
        <v>261</v>
      </c>
      <c r="C80" s="258" t="s">
        <v>262</v>
      </c>
      <c r="D80" s="247" t="s">
        <v>167</v>
      </c>
      <c r="E80" s="248">
        <v>1</v>
      </c>
      <c r="F80" s="249"/>
      <c r="G80" s="250">
        <f>ROUND(E80*F80,2)</f>
        <v>0</v>
      </c>
      <c r="H80" s="249"/>
      <c r="I80" s="250">
        <f>ROUND(E80*H80,2)</f>
        <v>0</v>
      </c>
      <c r="J80" s="249"/>
      <c r="K80" s="250">
        <f>ROUND(E80*J80,2)</f>
        <v>0</v>
      </c>
      <c r="L80" s="250">
        <v>15</v>
      </c>
      <c r="M80" s="250">
        <f>G80*(1+L80/100)</f>
        <v>0</v>
      </c>
      <c r="N80" s="250">
        <v>0</v>
      </c>
      <c r="O80" s="250">
        <f>ROUND(E80*N80,2)</f>
        <v>0</v>
      </c>
      <c r="P80" s="250">
        <v>0.17399999999999999</v>
      </c>
      <c r="Q80" s="250">
        <f>ROUND(E80*P80,2)</f>
        <v>0.17</v>
      </c>
      <c r="R80" s="250" t="s">
        <v>260</v>
      </c>
      <c r="S80" s="250" t="s">
        <v>134</v>
      </c>
      <c r="T80" s="251" t="s">
        <v>135</v>
      </c>
      <c r="U80" s="227">
        <v>0.95</v>
      </c>
      <c r="V80" s="227">
        <f>ROUND(E80*U80,2)</f>
        <v>0.95</v>
      </c>
      <c r="W80" s="227"/>
      <c r="X80" s="227" t="s">
        <v>136</v>
      </c>
      <c r="Y80" s="217"/>
      <c r="Z80" s="217"/>
      <c r="AA80" s="217"/>
      <c r="AB80" s="217"/>
      <c r="AC80" s="217"/>
      <c r="AD80" s="217"/>
      <c r="AE80" s="217"/>
      <c r="AF80" s="217"/>
      <c r="AG80" s="217" t="s">
        <v>137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5">
      <c r="A81" s="245">
        <v>49</v>
      </c>
      <c r="B81" s="246" t="s">
        <v>263</v>
      </c>
      <c r="C81" s="258" t="s">
        <v>264</v>
      </c>
      <c r="D81" s="247" t="s">
        <v>132</v>
      </c>
      <c r="E81" s="248">
        <v>64.554000000000002</v>
      </c>
      <c r="F81" s="249"/>
      <c r="G81" s="250">
        <f>ROUND(E81*F81,2)</f>
        <v>0</v>
      </c>
      <c r="H81" s="249"/>
      <c r="I81" s="250">
        <f>ROUND(E81*H81,2)</f>
        <v>0</v>
      </c>
      <c r="J81" s="249"/>
      <c r="K81" s="250">
        <f>ROUND(E81*J81,2)</f>
        <v>0</v>
      </c>
      <c r="L81" s="250">
        <v>15</v>
      </c>
      <c r="M81" s="250">
        <f>G81*(1+L81/100)</f>
        <v>0</v>
      </c>
      <c r="N81" s="250">
        <v>1.6000000000000001E-4</v>
      </c>
      <c r="O81" s="250">
        <f>ROUND(E81*N81,2)</f>
        <v>0.01</v>
      </c>
      <c r="P81" s="250">
        <v>2.1999999999999999E-2</v>
      </c>
      <c r="Q81" s="250">
        <f>ROUND(E81*P81,2)</f>
        <v>1.42</v>
      </c>
      <c r="R81" s="250"/>
      <c r="S81" s="250" t="s">
        <v>164</v>
      </c>
      <c r="T81" s="251" t="s">
        <v>236</v>
      </c>
      <c r="U81" s="227">
        <v>0</v>
      </c>
      <c r="V81" s="227">
        <f>ROUND(E81*U81,2)</f>
        <v>0</v>
      </c>
      <c r="W81" s="227"/>
      <c r="X81" s="227" t="s">
        <v>136</v>
      </c>
      <c r="Y81" s="217"/>
      <c r="Z81" s="217"/>
      <c r="AA81" s="217"/>
      <c r="AB81" s="217"/>
      <c r="AC81" s="217"/>
      <c r="AD81" s="217"/>
      <c r="AE81" s="217"/>
      <c r="AF81" s="217"/>
      <c r="AG81" s="217" t="s">
        <v>137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ht="20.399999999999999" outlineLevel="1" x14ac:dyDescent="0.25">
      <c r="A82" s="245">
        <v>50</v>
      </c>
      <c r="B82" s="246" t="s">
        <v>265</v>
      </c>
      <c r="C82" s="258" t="s">
        <v>266</v>
      </c>
      <c r="D82" s="247" t="s">
        <v>167</v>
      </c>
      <c r="E82" s="248">
        <v>1</v>
      </c>
      <c r="F82" s="249"/>
      <c r="G82" s="250">
        <f>ROUND(E82*F82,2)</f>
        <v>0</v>
      </c>
      <c r="H82" s="249"/>
      <c r="I82" s="250">
        <f>ROUND(E82*H82,2)</f>
        <v>0</v>
      </c>
      <c r="J82" s="249"/>
      <c r="K82" s="250">
        <f>ROUND(E82*J82,2)</f>
        <v>0</v>
      </c>
      <c r="L82" s="250">
        <v>15</v>
      </c>
      <c r="M82" s="250">
        <f>G82*(1+L82/100)</f>
        <v>0</v>
      </c>
      <c r="N82" s="250">
        <v>7.5000000000000002E-4</v>
      </c>
      <c r="O82" s="250">
        <f>ROUND(E82*N82,2)</f>
        <v>0</v>
      </c>
      <c r="P82" s="250">
        <v>0</v>
      </c>
      <c r="Q82" s="250">
        <f>ROUND(E82*P82,2)</f>
        <v>0</v>
      </c>
      <c r="R82" s="250" t="s">
        <v>168</v>
      </c>
      <c r="S82" s="250" t="s">
        <v>134</v>
      </c>
      <c r="T82" s="251" t="s">
        <v>135</v>
      </c>
      <c r="U82" s="227">
        <v>0</v>
      </c>
      <c r="V82" s="227">
        <f>ROUND(E82*U82,2)</f>
        <v>0</v>
      </c>
      <c r="W82" s="227"/>
      <c r="X82" s="227" t="s">
        <v>169</v>
      </c>
      <c r="Y82" s="217"/>
      <c r="Z82" s="217"/>
      <c r="AA82" s="217"/>
      <c r="AB82" s="217"/>
      <c r="AC82" s="217"/>
      <c r="AD82" s="217"/>
      <c r="AE82" s="217"/>
      <c r="AF82" s="217"/>
      <c r="AG82" s="217" t="s">
        <v>170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ht="20.399999999999999" outlineLevel="1" x14ac:dyDescent="0.25">
      <c r="A83" s="245">
        <v>51</v>
      </c>
      <c r="B83" s="246" t="s">
        <v>267</v>
      </c>
      <c r="C83" s="258" t="s">
        <v>268</v>
      </c>
      <c r="D83" s="247" t="s">
        <v>167</v>
      </c>
      <c r="E83" s="248">
        <v>4</v>
      </c>
      <c r="F83" s="249"/>
      <c r="G83" s="250">
        <f>ROUND(E83*F83,2)</f>
        <v>0</v>
      </c>
      <c r="H83" s="249"/>
      <c r="I83" s="250">
        <f>ROUND(E83*H83,2)</f>
        <v>0</v>
      </c>
      <c r="J83" s="249"/>
      <c r="K83" s="250">
        <f>ROUND(E83*J83,2)</f>
        <v>0</v>
      </c>
      <c r="L83" s="250">
        <v>15</v>
      </c>
      <c r="M83" s="250">
        <f>G83*(1+L83/100)</f>
        <v>0</v>
      </c>
      <c r="N83" s="250">
        <v>8.0000000000000004E-4</v>
      </c>
      <c r="O83" s="250">
        <f>ROUND(E83*N83,2)</f>
        <v>0</v>
      </c>
      <c r="P83" s="250">
        <v>0</v>
      </c>
      <c r="Q83" s="250">
        <f>ROUND(E83*P83,2)</f>
        <v>0</v>
      </c>
      <c r="R83" s="250" t="s">
        <v>168</v>
      </c>
      <c r="S83" s="250" t="s">
        <v>255</v>
      </c>
      <c r="T83" s="251" t="s">
        <v>236</v>
      </c>
      <c r="U83" s="227">
        <v>0</v>
      </c>
      <c r="V83" s="227">
        <f>ROUND(E83*U83,2)</f>
        <v>0</v>
      </c>
      <c r="W83" s="227"/>
      <c r="X83" s="227" t="s">
        <v>169</v>
      </c>
      <c r="Y83" s="217"/>
      <c r="Z83" s="217"/>
      <c r="AA83" s="217"/>
      <c r="AB83" s="217"/>
      <c r="AC83" s="217"/>
      <c r="AD83" s="217"/>
      <c r="AE83" s="217"/>
      <c r="AF83" s="217"/>
      <c r="AG83" s="217" t="s">
        <v>170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ht="20.399999999999999" outlineLevel="1" x14ac:dyDescent="0.25">
      <c r="A84" s="245">
        <v>52</v>
      </c>
      <c r="B84" s="246" t="s">
        <v>269</v>
      </c>
      <c r="C84" s="258" t="s">
        <v>270</v>
      </c>
      <c r="D84" s="247" t="s">
        <v>167</v>
      </c>
      <c r="E84" s="248">
        <v>2</v>
      </c>
      <c r="F84" s="249"/>
      <c r="G84" s="250">
        <f>ROUND(E84*F84,2)</f>
        <v>0</v>
      </c>
      <c r="H84" s="249"/>
      <c r="I84" s="250">
        <f>ROUND(E84*H84,2)</f>
        <v>0</v>
      </c>
      <c r="J84" s="249"/>
      <c r="K84" s="250">
        <f>ROUND(E84*J84,2)</f>
        <v>0</v>
      </c>
      <c r="L84" s="250">
        <v>15</v>
      </c>
      <c r="M84" s="250">
        <f>G84*(1+L84/100)</f>
        <v>0</v>
      </c>
      <c r="N84" s="250">
        <v>1.2999999999999999E-2</v>
      </c>
      <c r="O84" s="250">
        <f>ROUND(E84*N84,2)</f>
        <v>0.03</v>
      </c>
      <c r="P84" s="250">
        <v>0</v>
      </c>
      <c r="Q84" s="250">
        <f>ROUND(E84*P84,2)</f>
        <v>0</v>
      </c>
      <c r="R84" s="250" t="s">
        <v>168</v>
      </c>
      <c r="S84" s="250" t="s">
        <v>134</v>
      </c>
      <c r="T84" s="251" t="s">
        <v>135</v>
      </c>
      <c r="U84" s="227">
        <v>0</v>
      </c>
      <c r="V84" s="227">
        <f>ROUND(E84*U84,2)</f>
        <v>0</v>
      </c>
      <c r="W84" s="227"/>
      <c r="X84" s="227" t="s">
        <v>169</v>
      </c>
      <c r="Y84" s="217"/>
      <c r="Z84" s="217"/>
      <c r="AA84" s="217"/>
      <c r="AB84" s="217"/>
      <c r="AC84" s="217"/>
      <c r="AD84" s="217"/>
      <c r="AE84" s="217"/>
      <c r="AF84" s="217"/>
      <c r="AG84" s="217" t="s">
        <v>170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ht="20.399999999999999" outlineLevel="1" x14ac:dyDescent="0.25">
      <c r="A85" s="245">
        <v>53</v>
      </c>
      <c r="B85" s="246" t="s">
        <v>271</v>
      </c>
      <c r="C85" s="258" t="s">
        <v>272</v>
      </c>
      <c r="D85" s="247" t="s">
        <v>167</v>
      </c>
      <c r="E85" s="248">
        <v>2</v>
      </c>
      <c r="F85" s="249"/>
      <c r="G85" s="250">
        <f>ROUND(E85*F85,2)</f>
        <v>0</v>
      </c>
      <c r="H85" s="249"/>
      <c r="I85" s="250">
        <f>ROUND(E85*H85,2)</f>
        <v>0</v>
      </c>
      <c r="J85" s="249"/>
      <c r="K85" s="250">
        <f>ROUND(E85*J85,2)</f>
        <v>0</v>
      </c>
      <c r="L85" s="250">
        <v>15</v>
      </c>
      <c r="M85" s="250">
        <f>G85*(1+L85/100)</f>
        <v>0</v>
      </c>
      <c r="N85" s="250">
        <v>0.02</v>
      </c>
      <c r="O85" s="250">
        <f>ROUND(E85*N85,2)</f>
        <v>0.04</v>
      </c>
      <c r="P85" s="250">
        <v>0</v>
      </c>
      <c r="Q85" s="250">
        <f>ROUND(E85*P85,2)</f>
        <v>0</v>
      </c>
      <c r="R85" s="250" t="s">
        <v>168</v>
      </c>
      <c r="S85" s="250" t="s">
        <v>134</v>
      </c>
      <c r="T85" s="251" t="s">
        <v>135</v>
      </c>
      <c r="U85" s="227">
        <v>0</v>
      </c>
      <c r="V85" s="227">
        <f>ROUND(E85*U85,2)</f>
        <v>0</v>
      </c>
      <c r="W85" s="227"/>
      <c r="X85" s="227" t="s">
        <v>169</v>
      </c>
      <c r="Y85" s="217"/>
      <c r="Z85" s="217"/>
      <c r="AA85" s="217"/>
      <c r="AB85" s="217"/>
      <c r="AC85" s="217"/>
      <c r="AD85" s="217"/>
      <c r="AE85" s="217"/>
      <c r="AF85" s="217"/>
      <c r="AG85" s="217" t="s">
        <v>170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ht="20.399999999999999" outlineLevel="1" x14ac:dyDescent="0.25">
      <c r="A86" s="245">
        <v>54</v>
      </c>
      <c r="B86" s="246" t="s">
        <v>273</v>
      </c>
      <c r="C86" s="258" t="s">
        <v>274</v>
      </c>
      <c r="D86" s="247" t="s">
        <v>167</v>
      </c>
      <c r="E86" s="248">
        <v>1</v>
      </c>
      <c r="F86" s="249"/>
      <c r="G86" s="250">
        <f>ROUND(E86*F86,2)</f>
        <v>0</v>
      </c>
      <c r="H86" s="249"/>
      <c r="I86" s="250">
        <f>ROUND(E86*H86,2)</f>
        <v>0</v>
      </c>
      <c r="J86" s="249"/>
      <c r="K86" s="250">
        <f>ROUND(E86*J86,2)</f>
        <v>0</v>
      </c>
      <c r="L86" s="250">
        <v>15</v>
      </c>
      <c r="M86" s="250">
        <f>G86*(1+L86/100)</f>
        <v>0</v>
      </c>
      <c r="N86" s="250">
        <v>2.5000000000000001E-2</v>
      </c>
      <c r="O86" s="250">
        <f>ROUND(E86*N86,2)</f>
        <v>0.03</v>
      </c>
      <c r="P86" s="250">
        <v>0</v>
      </c>
      <c r="Q86" s="250">
        <f>ROUND(E86*P86,2)</f>
        <v>0</v>
      </c>
      <c r="R86" s="250" t="s">
        <v>168</v>
      </c>
      <c r="S86" s="250" t="s">
        <v>134</v>
      </c>
      <c r="T86" s="251" t="s">
        <v>135</v>
      </c>
      <c r="U86" s="227">
        <v>0</v>
      </c>
      <c r="V86" s="227">
        <f>ROUND(E86*U86,2)</f>
        <v>0</v>
      </c>
      <c r="W86" s="227"/>
      <c r="X86" s="227" t="s">
        <v>169</v>
      </c>
      <c r="Y86" s="217"/>
      <c r="Z86" s="217"/>
      <c r="AA86" s="217"/>
      <c r="AB86" s="217"/>
      <c r="AC86" s="217"/>
      <c r="AD86" s="217"/>
      <c r="AE86" s="217"/>
      <c r="AF86" s="217"/>
      <c r="AG86" s="217" t="s">
        <v>170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5">
      <c r="A87" s="245">
        <v>55</v>
      </c>
      <c r="B87" s="246" t="s">
        <v>275</v>
      </c>
      <c r="C87" s="258" t="s">
        <v>276</v>
      </c>
      <c r="D87" s="247" t="s">
        <v>277</v>
      </c>
      <c r="E87" s="248">
        <v>1</v>
      </c>
      <c r="F87" s="249"/>
      <c r="G87" s="250">
        <f>ROUND(E87*F87,2)</f>
        <v>0</v>
      </c>
      <c r="H87" s="249"/>
      <c r="I87" s="250">
        <f>ROUND(E87*H87,2)</f>
        <v>0</v>
      </c>
      <c r="J87" s="249"/>
      <c r="K87" s="250">
        <f>ROUND(E87*J87,2)</f>
        <v>0</v>
      </c>
      <c r="L87" s="250">
        <v>15</v>
      </c>
      <c r="M87" s="250">
        <f>G87*(1+L87/100)</f>
        <v>0</v>
      </c>
      <c r="N87" s="250">
        <v>0</v>
      </c>
      <c r="O87" s="250">
        <f>ROUND(E87*N87,2)</f>
        <v>0</v>
      </c>
      <c r="P87" s="250">
        <v>0</v>
      </c>
      <c r="Q87" s="250">
        <f>ROUND(E87*P87,2)</f>
        <v>0</v>
      </c>
      <c r="R87" s="250"/>
      <c r="S87" s="250" t="s">
        <v>164</v>
      </c>
      <c r="T87" s="251" t="s">
        <v>236</v>
      </c>
      <c r="U87" s="227">
        <v>0</v>
      </c>
      <c r="V87" s="227">
        <f>ROUND(E87*U87,2)</f>
        <v>0</v>
      </c>
      <c r="W87" s="227"/>
      <c r="X87" s="227" t="s">
        <v>136</v>
      </c>
      <c r="Y87" s="217"/>
      <c r="Z87" s="217"/>
      <c r="AA87" s="217"/>
      <c r="AB87" s="217"/>
      <c r="AC87" s="217"/>
      <c r="AD87" s="217"/>
      <c r="AE87" s="217"/>
      <c r="AF87" s="217"/>
      <c r="AG87" s="217" t="s">
        <v>137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ht="30.6" outlineLevel="1" x14ac:dyDescent="0.25">
      <c r="A88" s="245">
        <v>56</v>
      </c>
      <c r="B88" s="246" t="s">
        <v>278</v>
      </c>
      <c r="C88" s="258" t="s">
        <v>279</v>
      </c>
      <c r="D88" s="247" t="s">
        <v>167</v>
      </c>
      <c r="E88" s="248">
        <v>1</v>
      </c>
      <c r="F88" s="249"/>
      <c r="G88" s="250">
        <f>ROUND(E88*F88,2)</f>
        <v>0</v>
      </c>
      <c r="H88" s="249"/>
      <c r="I88" s="250">
        <f>ROUND(E88*H88,2)</f>
        <v>0</v>
      </c>
      <c r="J88" s="249"/>
      <c r="K88" s="250">
        <f>ROUND(E88*J88,2)</f>
        <v>0</v>
      </c>
      <c r="L88" s="250">
        <v>15</v>
      </c>
      <c r="M88" s="250">
        <f>G88*(1+L88/100)</f>
        <v>0</v>
      </c>
      <c r="N88" s="250">
        <v>2.4E-2</v>
      </c>
      <c r="O88" s="250">
        <f>ROUND(E88*N88,2)</f>
        <v>0.02</v>
      </c>
      <c r="P88" s="250">
        <v>0</v>
      </c>
      <c r="Q88" s="250">
        <f>ROUND(E88*P88,2)</f>
        <v>0</v>
      </c>
      <c r="R88" s="250" t="s">
        <v>168</v>
      </c>
      <c r="S88" s="250" t="s">
        <v>134</v>
      </c>
      <c r="T88" s="251" t="s">
        <v>135</v>
      </c>
      <c r="U88" s="227">
        <v>0</v>
      </c>
      <c r="V88" s="227">
        <f>ROUND(E88*U88,2)</f>
        <v>0</v>
      </c>
      <c r="W88" s="227"/>
      <c r="X88" s="227" t="s">
        <v>169</v>
      </c>
      <c r="Y88" s="217"/>
      <c r="Z88" s="217"/>
      <c r="AA88" s="217"/>
      <c r="AB88" s="217"/>
      <c r="AC88" s="217"/>
      <c r="AD88" s="217"/>
      <c r="AE88" s="217"/>
      <c r="AF88" s="217"/>
      <c r="AG88" s="217" t="s">
        <v>170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5">
      <c r="A89" s="245">
        <v>57</v>
      </c>
      <c r="B89" s="246" t="s">
        <v>280</v>
      </c>
      <c r="C89" s="258" t="s">
        <v>281</v>
      </c>
      <c r="D89" s="247" t="s">
        <v>211</v>
      </c>
      <c r="E89" s="248">
        <v>1</v>
      </c>
      <c r="F89" s="249"/>
      <c r="G89" s="250">
        <f>ROUND(E89*F89,2)</f>
        <v>0</v>
      </c>
      <c r="H89" s="249"/>
      <c r="I89" s="250">
        <f>ROUND(E89*H89,2)</f>
        <v>0</v>
      </c>
      <c r="J89" s="249"/>
      <c r="K89" s="250">
        <f>ROUND(E89*J89,2)</f>
        <v>0</v>
      </c>
      <c r="L89" s="250">
        <v>15</v>
      </c>
      <c r="M89" s="250">
        <f>G89*(1+L89/100)</f>
        <v>0</v>
      </c>
      <c r="N89" s="250">
        <v>0.184</v>
      </c>
      <c r="O89" s="250">
        <f>ROUND(E89*N89,2)</f>
        <v>0.18</v>
      </c>
      <c r="P89" s="250">
        <v>0</v>
      </c>
      <c r="Q89" s="250">
        <f>ROUND(E89*P89,2)</f>
        <v>0</v>
      </c>
      <c r="R89" s="250" t="s">
        <v>168</v>
      </c>
      <c r="S89" s="250" t="s">
        <v>134</v>
      </c>
      <c r="T89" s="251" t="s">
        <v>135</v>
      </c>
      <c r="U89" s="227">
        <v>0</v>
      </c>
      <c r="V89" s="227">
        <f>ROUND(E89*U89,2)</f>
        <v>0</v>
      </c>
      <c r="W89" s="227"/>
      <c r="X89" s="227" t="s">
        <v>169</v>
      </c>
      <c r="Y89" s="217"/>
      <c r="Z89" s="217"/>
      <c r="AA89" s="217"/>
      <c r="AB89" s="217"/>
      <c r="AC89" s="217"/>
      <c r="AD89" s="217"/>
      <c r="AE89" s="217"/>
      <c r="AF89" s="217"/>
      <c r="AG89" s="217" t="s">
        <v>170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1" x14ac:dyDescent="0.25">
      <c r="A90" s="236">
        <v>58</v>
      </c>
      <c r="B90" s="237" t="s">
        <v>282</v>
      </c>
      <c r="C90" s="256" t="s">
        <v>283</v>
      </c>
      <c r="D90" s="238" t="s">
        <v>277</v>
      </c>
      <c r="E90" s="239">
        <v>1</v>
      </c>
      <c r="F90" s="240"/>
      <c r="G90" s="241">
        <f>ROUND(E90*F90,2)</f>
        <v>0</v>
      </c>
      <c r="H90" s="240"/>
      <c r="I90" s="241">
        <f>ROUND(E90*H90,2)</f>
        <v>0</v>
      </c>
      <c r="J90" s="240"/>
      <c r="K90" s="241">
        <f>ROUND(E90*J90,2)</f>
        <v>0</v>
      </c>
      <c r="L90" s="241">
        <v>15</v>
      </c>
      <c r="M90" s="241">
        <f>G90*(1+L90/100)</f>
        <v>0</v>
      </c>
      <c r="N90" s="241">
        <v>0</v>
      </c>
      <c r="O90" s="241">
        <f>ROUND(E90*N90,2)</f>
        <v>0</v>
      </c>
      <c r="P90" s="241">
        <v>0</v>
      </c>
      <c r="Q90" s="241">
        <f>ROUND(E90*P90,2)</f>
        <v>0</v>
      </c>
      <c r="R90" s="241"/>
      <c r="S90" s="241" t="s">
        <v>164</v>
      </c>
      <c r="T90" s="242" t="s">
        <v>236</v>
      </c>
      <c r="U90" s="227">
        <v>0</v>
      </c>
      <c r="V90" s="227">
        <f>ROUND(E90*U90,2)</f>
        <v>0</v>
      </c>
      <c r="W90" s="227"/>
      <c r="X90" s="227" t="s">
        <v>169</v>
      </c>
      <c r="Y90" s="217"/>
      <c r="Z90" s="217"/>
      <c r="AA90" s="217"/>
      <c r="AB90" s="217"/>
      <c r="AC90" s="217"/>
      <c r="AD90" s="217"/>
      <c r="AE90" s="217"/>
      <c r="AF90" s="217"/>
      <c r="AG90" s="217" t="s">
        <v>170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5">
      <c r="A91" s="224">
        <v>59</v>
      </c>
      <c r="B91" s="225" t="s">
        <v>284</v>
      </c>
      <c r="C91" s="259" t="s">
        <v>285</v>
      </c>
      <c r="D91" s="226" t="s">
        <v>0</v>
      </c>
      <c r="E91" s="252"/>
      <c r="F91" s="228"/>
      <c r="G91" s="227">
        <f>ROUND(E91*F91,2)</f>
        <v>0</v>
      </c>
      <c r="H91" s="228"/>
      <c r="I91" s="227">
        <f>ROUND(E91*H91,2)</f>
        <v>0</v>
      </c>
      <c r="J91" s="228"/>
      <c r="K91" s="227">
        <f>ROUND(E91*J91,2)</f>
        <v>0</v>
      </c>
      <c r="L91" s="227">
        <v>15</v>
      </c>
      <c r="M91" s="227">
        <f>G91*(1+L91/100)</f>
        <v>0</v>
      </c>
      <c r="N91" s="227">
        <v>0</v>
      </c>
      <c r="O91" s="227">
        <f>ROUND(E91*N91,2)</f>
        <v>0</v>
      </c>
      <c r="P91" s="227">
        <v>0</v>
      </c>
      <c r="Q91" s="227">
        <f>ROUND(E91*P91,2)</f>
        <v>0</v>
      </c>
      <c r="R91" s="227" t="s">
        <v>260</v>
      </c>
      <c r="S91" s="227" t="s">
        <v>134</v>
      </c>
      <c r="T91" s="227" t="s">
        <v>135</v>
      </c>
      <c r="U91" s="227">
        <v>0</v>
      </c>
      <c r="V91" s="227">
        <f>ROUND(E91*U91,2)</f>
        <v>0</v>
      </c>
      <c r="W91" s="227"/>
      <c r="X91" s="227" t="s">
        <v>185</v>
      </c>
      <c r="Y91" s="217"/>
      <c r="Z91" s="217"/>
      <c r="AA91" s="217"/>
      <c r="AB91" s="217"/>
      <c r="AC91" s="217"/>
      <c r="AD91" s="217"/>
      <c r="AE91" s="217"/>
      <c r="AF91" s="217"/>
      <c r="AG91" s="217" t="s">
        <v>186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5">
      <c r="A92" s="224"/>
      <c r="B92" s="225"/>
      <c r="C92" s="260" t="s">
        <v>286</v>
      </c>
      <c r="D92" s="253"/>
      <c r="E92" s="253"/>
      <c r="F92" s="253"/>
      <c r="G92" s="253"/>
      <c r="H92" s="227"/>
      <c r="I92" s="227"/>
      <c r="J92" s="227"/>
      <c r="K92" s="227"/>
      <c r="L92" s="227"/>
      <c r="M92" s="227"/>
      <c r="N92" s="227"/>
      <c r="O92" s="227"/>
      <c r="P92" s="227"/>
      <c r="Q92" s="227"/>
      <c r="R92" s="227"/>
      <c r="S92" s="227"/>
      <c r="T92" s="227"/>
      <c r="U92" s="227"/>
      <c r="V92" s="227"/>
      <c r="W92" s="227"/>
      <c r="X92" s="227"/>
      <c r="Y92" s="217"/>
      <c r="Z92" s="217"/>
      <c r="AA92" s="217"/>
      <c r="AB92" s="217"/>
      <c r="AC92" s="217"/>
      <c r="AD92" s="217"/>
      <c r="AE92" s="217"/>
      <c r="AF92" s="217"/>
      <c r="AG92" s="217" t="s">
        <v>139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x14ac:dyDescent="0.25">
      <c r="A93" s="230" t="s">
        <v>128</v>
      </c>
      <c r="B93" s="231" t="s">
        <v>85</v>
      </c>
      <c r="C93" s="255" t="s">
        <v>86</v>
      </c>
      <c r="D93" s="232"/>
      <c r="E93" s="233"/>
      <c r="F93" s="234"/>
      <c r="G93" s="234">
        <f>SUMIF(AG94:AG101,"&lt;&gt;NOR",G94:G101)</f>
        <v>0</v>
      </c>
      <c r="H93" s="234"/>
      <c r="I93" s="234">
        <f>SUM(I94:I101)</f>
        <v>0</v>
      </c>
      <c r="J93" s="234"/>
      <c r="K93" s="234">
        <f>SUM(K94:K101)</f>
        <v>0</v>
      </c>
      <c r="L93" s="234"/>
      <c r="M93" s="234">
        <f>SUM(M94:M101)</f>
        <v>0</v>
      </c>
      <c r="N93" s="234"/>
      <c r="O93" s="234">
        <f>SUM(O94:O101)</f>
        <v>9.0000000000000011E-2</v>
      </c>
      <c r="P93" s="234"/>
      <c r="Q93" s="234">
        <f>SUM(Q94:Q101)</f>
        <v>0</v>
      </c>
      <c r="R93" s="234"/>
      <c r="S93" s="234"/>
      <c r="T93" s="235"/>
      <c r="U93" s="229"/>
      <c r="V93" s="229">
        <f>SUM(V94:V101)</f>
        <v>5.82</v>
      </c>
      <c r="W93" s="229"/>
      <c r="X93" s="229"/>
      <c r="AG93" t="s">
        <v>129</v>
      </c>
    </row>
    <row r="94" spans="1:60" outlineLevel="1" x14ac:dyDescent="0.25">
      <c r="A94" s="245">
        <v>60</v>
      </c>
      <c r="B94" s="246" t="s">
        <v>287</v>
      </c>
      <c r="C94" s="258" t="s">
        <v>288</v>
      </c>
      <c r="D94" s="247" t="s">
        <v>132</v>
      </c>
      <c r="E94" s="248">
        <v>3.52</v>
      </c>
      <c r="F94" s="249"/>
      <c r="G94" s="250">
        <f>ROUND(E94*F94,2)</f>
        <v>0</v>
      </c>
      <c r="H94" s="249"/>
      <c r="I94" s="250">
        <f>ROUND(E94*H94,2)</f>
        <v>0</v>
      </c>
      <c r="J94" s="249"/>
      <c r="K94" s="250">
        <f>ROUND(E94*J94,2)</f>
        <v>0</v>
      </c>
      <c r="L94" s="250">
        <v>15</v>
      </c>
      <c r="M94" s="250">
        <f>G94*(1+L94/100)</f>
        <v>0</v>
      </c>
      <c r="N94" s="250">
        <v>2.1000000000000001E-4</v>
      </c>
      <c r="O94" s="250">
        <f>ROUND(E94*N94,2)</f>
        <v>0</v>
      </c>
      <c r="P94" s="250">
        <v>0</v>
      </c>
      <c r="Q94" s="250">
        <f>ROUND(E94*P94,2)</f>
        <v>0</v>
      </c>
      <c r="R94" s="250" t="s">
        <v>289</v>
      </c>
      <c r="S94" s="250" t="s">
        <v>134</v>
      </c>
      <c r="T94" s="251" t="s">
        <v>135</v>
      </c>
      <c r="U94" s="227">
        <v>0.05</v>
      </c>
      <c r="V94" s="227">
        <f>ROUND(E94*U94,2)</f>
        <v>0.18</v>
      </c>
      <c r="W94" s="227"/>
      <c r="X94" s="227" t="s">
        <v>136</v>
      </c>
      <c r="Y94" s="217"/>
      <c r="Z94" s="217"/>
      <c r="AA94" s="217"/>
      <c r="AB94" s="217"/>
      <c r="AC94" s="217"/>
      <c r="AD94" s="217"/>
      <c r="AE94" s="217"/>
      <c r="AF94" s="217"/>
      <c r="AG94" s="217" t="s">
        <v>137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ht="20.399999999999999" outlineLevel="1" x14ac:dyDescent="0.25">
      <c r="A95" s="245">
        <v>61</v>
      </c>
      <c r="B95" s="246" t="s">
        <v>290</v>
      </c>
      <c r="C95" s="258" t="s">
        <v>291</v>
      </c>
      <c r="D95" s="247" t="s">
        <v>193</v>
      </c>
      <c r="E95" s="248">
        <v>3.45</v>
      </c>
      <c r="F95" s="249"/>
      <c r="G95" s="250">
        <f>ROUND(E95*F95,2)</f>
        <v>0</v>
      </c>
      <c r="H95" s="249"/>
      <c r="I95" s="250">
        <f>ROUND(E95*H95,2)</f>
        <v>0</v>
      </c>
      <c r="J95" s="249"/>
      <c r="K95" s="250">
        <f>ROUND(E95*J95,2)</f>
        <v>0</v>
      </c>
      <c r="L95" s="250">
        <v>15</v>
      </c>
      <c r="M95" s="250">
        <f>G95*(1+L95/100)</f>
        <v>0</v>
      </c>
      <c r="N95" s="250">
        <v>5.1000000000000004E-4</v>
      </c>
      <c r="O95" s="250">
        <f>ROUND(E95*N95,2)</f>
        <v>0</v>
      </c>
      <c r="P95" s="250">
        <v>0</v>
      </c>
      <c r="Q95" s="250">
        <f>ROUND(E95*P95,2)</f>
        <v>0</v>
      </c>
      <c r="R95" s="250" t="s">
        <v>289</v>
      </c>
      <c r="S95" s="250" t="s">
        <v>134</v>
      </c>
      <c r="T95" s="251" t="s">
        <v>135</v>
      </c>
      <c r="U95" s="227">
        <v>0.23599999999999999</v>
      </c>
      <c r="V95" s="227">
        <f>ROUND(E95*U95,2)</f>
        <v>0.81</v>
      </c>
      <c r="W95" s="227"/>
      <c r="X95" s="227" t="s">
        <v>136</v>
      </c>
      <c r="Y95" s="217"/>
      <c r="Z95" s="217"/>
      <c r="AA95" s="217"/>
      <c r="AB95" s="217"/>
      <c r="AC95" s="217"/>
      <c r="AD95" s="217"/>
      <c r="AE95" s="217"/>
      <c r="AF95" s="217"/>
      <c r="AG95" s="217" t="s">
        <v>137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5">
      <c r="A96" s="245">
        <v>62</v>
      </c>
      <c r="B96" s="246" t="s">
        <v>292</v>
      </c>
      <c r="C96" s="258" t="s">
        <v>293</v>
      </c>
      <c r="D96" s="247" t="s">
        <v>193</v>
      </c>
      <c r="E96" s="248">
        <v>3.45</v>
      </c>
      <c r="F96" s="249"/>
      <c r="G96" s="250">
        <f>ROUND(E96*F96,2)</f>
        <v>0</v>
      </c>
      <c r="H96" s="249"/>
      <c r="I96" s="250">
        <f>ROUND(E96*H96,2)</f>
        <v>0</v>
      </c>
      <c r="J96" s="249"/>
      <c r="K96" s="250">
        <f>ROUND(E96*J96,2)</f>
        <v>0</v>
      </c>
      <c r="L96" s="250">
        <v>15</v>
      </c>
      <c r="M96" s="250">
        <f>G96*(1+L96/100)</f>
        <v>0</v>
      </c>
      <c r="N96" s="250">
        <v>0</v>
      </c>
      <c r="O96" s="250">
        <f>ROUND(E96*N96,2)</f>
        <v>0</v>
      </c>
      <c r="P96" s="250">
        <v>0</v>
      </c>
      <c r="Q96" s="250">
        <f>ROUND(E96*P96,2)</f>
        <v>0</v>
      </c>
      <c r="R96" s="250" t="s">
        <v>289</v>
      </c>
      <c r="S96" s="250" t="s">
        <v>134</v>
      </c>
      <c r="T96" s="251" t="s">
        <v>135</v>
      </c>
      <c r="U96" s="227">
        <v>0.154</v>
      </c>
      <c r="V96" s="227">
        <f>ROUND(E96*U96,2)</f>
        <v>0.53</v>
      </c>
      <c r="W96" s="227"/>
      <c r="X96" s="227" t="s">
        <v>136</v>
      </c>
      <c r="Y96" s="217"/>
      <c r="Z96" s="217"/>
      <c r="AA96" s="217"/>
      <c r="AB96" s="217"/>
      <c r="AC96" s="217"/>
      <c r="AD96" s="217"/>
      <c r="AE96" s="217"/>
      <c r="AF96" s="217"/>
      <c r="AG96" s="217" t="s">
        <v>137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5">
      <c r="A97" s="245">
        <v>63</v>
      </c>
      <c r="B97" s="246" t="s">
        <v>294</v>
      </c>
      <c r="C97" s="258" t="s">
        <v>295</v>
      </c>
      <c r="D97" s="247" t="s">
        <v>132</v>
      </c>
      <c r="E97" s="248">
        <v>3.52</v>
      </c>
      <c r="F97" s="249"/>
      <c r="G97" s="250">
        <f>ROUND(E97*F97,2)</f>
        <v>0</v>
      </c>
      <c r="H97" s="249"/>
      <c r="I97" s="250">
        <f>ROUND(E97*H97,2)</f>
        <v>0</v>
      </c>
      <c r="J97" s="249"/>
      <c r="K97" s="250">
        <f>ROUND(E97*J97,2)</f>
        <v>0</v>
      </c>
      <c r="L97" s="250">
        <v>15</v>
      </c>
      <c r="M97" s="250">
        <f>G97*(1+L97/100)</f>
        <v>0</v>
      </c>
      <c r="N97" s="250">
        <v>0</v>
      </c>
      <c r="O97" s="250">
        <f>ROUND(E97*N97,2)</f>
        <v>0</v>
      </c>
      <c r="P97" s="250">
        <v>0</v>
      </c>
      <c r="Q97" s="250">
        <f>ROUND(E97*P97,2)</f>
        <v>0</v>
      </c>
      <c r="R97" s="250" t="s">
        <v>289</v>
      </c>
      <c r="S97" s="250" t="s">
        <v>134</v>
      </c>
      <c r="T97" s="251" t="s">
        <v>135</v>
      </c>
      <c r="U97" s="227">
        <v>0.24399999999999999</v>
      </c>
      <c r="V97" s="227">
        <f>ROUND(E97*U97,2)</f>
        <v>0.86</v>
      </c>
      <c r="W97" s="227"/>
      <c r="X97" s="227" t="s">
        <v>136</v>
      </c>
      <c r="Y97" s="217"/>
      <c r="Z97" s="217"/>
      <c r="AA97" s="217"/>
      <c r="AB97" s="217"/>
      <c r="AC97" s="217"/>
      <c r="AD97" s="217"/>
      <c r="AE97" s="217"/>
      <c r="AF97" s="217"/>
      <c r="AG97" s="217" t="s">
        <v>137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ht="20.399999999999999" outlineLevel="1" x14ac:dyDescent="0.25">
      <c r="A98" s="245">
        <v>64</v>
      </c>
      <c r="B98" s="246" t="s">
        <v>296</v>
      </c>
      <c r="C98" s="258" t="s">
        <v>297</v>
      </c>
      <c r="D98" s="247" t="s">
        <v>132</v>
      </c>
      <c r="E98" s="248">
        <v>3.52</v>
      </c>
      <c r="F98" s="249"/>
      <c r="G98" s="250">
        <f>ROUND(E98*F98,2)</f>
        <v>0</v>
      </c>
      <c r="H98" s="249"/>
      <c r="I98" s="250">
        <f>ROUND(E98*H98,2)</f>
        <v>0</v>
      </c>
      <c r="J98" s="249"/>
      <c r="K98" s="250">
        <f>ROUND(E98*J98,2)</f>
        <v>0</v>
      </c>
      <c r="L98" s="250">
        <v>15</v>
      </c>
      <c r="M98" s="250">
        <f>G98*(1+L98/100)</f>
        <v>0</v>
      </c>
      <c r="N98" s="250">
        <v>4.7499999999999999E-3</v>
      </c>
      <c r="O98" s="250">
        <f>ROUND(E98*N98,2)</f>
        <v>0.02</v>
      </c>
      <c r="P98" s="250">
        <v>0</v>
      </c>
      <c r="Q98" s="250">
        <f>ROUND(E98*P98,2)</f>
        <v>0</v>
      </c>
      <c r="R98" s="250" t="s">
        <v>289</v>
      </c>
      <c r="S98" s="250" t="s">
        <v>134</v>
      </c>
      <c r="T98" s="251" t="s">
        <v>135</v>
      </c>
      <c r="U98" s="227">
        <v>0.97799999999999998</v>
      </c>
      <c r="V98" s="227">
        <f>ROUND(E98*U98,2)</f>
        <v>3.44</v>
      </c>
      <c r="W98" s="227"/>
      <c r="X98" s="227" t="s">
        <v>136</v>
      </c>
      <c r="Y98" s="217"/>
      <c r="Z98" s="217"/>
      <c r="AA98" s="217"/>
      <c r="AB98" s="217"/>
      <c r="AC98" s="217"/>
      <c r="AD98" s="217"/>
      <c r="AE98" s="217"/>
      <c r="AF98" s="217"/>
      <c r="AG98" s="217" t="s">
        <v>137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5">
      <c r="A99" s="236">
        <v>65</v>
      </c>
      <c r="B99" s="237" t="s">
        <v>298</v>
      </c>
      <c r="C99" s="256" t="s">
        <v>299</v>
      </c>
      <c r="D99" s="238" t="s">
        <v>132</v>
      </c>
      <c r="E99" s="239">
        <v>4.048</v>
      </c>
      <c r="F99" s="240"/>
      <c r="G99" s="241">
        <f>ROUND(E99*F99,2)</f>
        <v>0</v>
      </c>
      <c r="H99" s="240"/>
      <c r="I99" s="241">
        <f>ROUND(E99*H99,2)</f>
        <v>0</v>
      </c>
      <c r="J99" s="240"/>
      <c r="K99" s="241">
        <f>ROUND(E99*J99,2)</f>
        <v>0</v>
      </c>
      <c r="L99" s="241">
        <v>15</v>
      </c>
      <c r="M99" s="241">
        <f>G99*(1+L99/100)</f>
        <v>0</v>
      </c>
      <c r="N99" s="241">
        <v>1.8120000000000001E-2</v>
      </c>
      <c r="O99" s="241">
        <f>ROUND(E99*N99,2)</f>
        <v>7.0000000000000007E-2</v>
      </c>
      <c r="P99" s="241">
        <v>0</v>
      </c>
      <c r="Q99" s="241">
        <f>ROUND(E99*P99,2)</f>
        <v>0</v>
      </c>
      <c r="R99" s="241" t="s">
        <v>168</v>
      </c>
      <c r="S99" s="241" t="s">
        <v>134</v>
      </c>
      <c r="T99" s="242" t="s">
        <v>135</v>
      </c>
      <c r="U99" s="227">
        <v>0</v>
      </c>
      <c r="V99" s="227">
        <f>ROUND(E99*U99,2)</f>
        <v>0</v>
      </c>
      <c r="W99" s="227"/>
      <c r="X99" s="227" t="s">
        <v>169</v>
      </c>
      <c r="Y99" s="217"/>
      <c r="Z99" s="217"/>
      <c r="AA99" s="217"/>
      <c r="AB99" s="217"/>
      <c r="AC99" s="217"/>
      <c r="AD99" s="217"/>
      <c r="AE99" s="217"/>
      <c r="AF99" s="217"/>
      <c r="AG99" s="217" t="s">
        <v>170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outlineLevel="1" x14ac:dyDescent="0.25">
      <c r="A100" s="224">
        <v>66</v>
      </c>
      <c r="B100" s="225" t="s">
        <v>300</v>
      </c>
      <c r="C100" s="259" t="s">
        <v>301</v>
      </c>
      <c r="D100" s="226" t="s">
        <v>0</v>
      </c>
      <c r="E100" s="252"/>
      <c r="F100" s="228"/>
      <c r="G100" s="227">
        <f>ROUND(E100*F100,2)</f>
        <v>0</v>
      </c>
      <c r="H100" s="228"/>
      <c r="I100" s="227">
        <f>ROUND(E100*H100,2)</f>
        <v>0</v>
      </c>
      <c r="J100" s="228"/>
      <c r="K100" s="227">
        <f>ROUND(E100*J100,2)</f>
        <v>0</v>
      </c>
      <c r="L100" s="227">
        <v>15</v>
      </c>
      <c r="M100" s="227">
        <f>G100*(1+L100/100)</f>
        <v>0</v>
      </c>
      <c r="N100" s="227">
        <v>0</v>
      </c>
      <c r="O100" s="227">
        <f>ROUND(E100*N100,2)</f>
        <v>0</v>
      </c>
      <c r="P100" s="227">
        <v>0</v>
      </c>
      <c r="Q100" s="227">
        <f>ROUND(E100*P100,2)</f>
        <v>0</v>
      </c>
      <c r="R100" s="227" t="s">
        <v>289</v>
      </c>
      <c r="S100" s="227" t="s">
        <v>134</v>
      </c>
      <c r="T100" s="227" t="s">
        <v>135</v>
      </c>
      <c r="U100" s="227">
        <v>0</v>
      </c>
      <c r="V100" s="227">
        <f>ROUND(E100*U100,2)</f>
        <v>0</v>
      </c>
      <c r="W100" s="227"/>
      <c r="X100" s="227" t="s">
        <v>185</v>
      </c>
      <c r="Y100" s="217"/>
      <c r="Z100" s="217"/>
      <c r="AA100" s="217"/>
      <c r="AB100" s="217"/>
      <c r="AC100" s="217"/>
      <c r="AD100" s="217"/>
      <c r="AE100" s="217"/>
      <c r="AF100" s="217"/>
      <c r="AG100" s="217" t="s">
        <v>186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outlineLevel="1" x14ac:dyDescent="0.25">
      <c r="A101" s="224"/>
      <c r="B101" s="225"/>
      <c r="C101" s="260" t="s">
        <v>286</v>
      </c>
      <c r="D101" s="253"/>
      <c r="E101" s="253"/>
      <c r="F101" s="253"/>
      <c r="G101" s="253"/>
      <c r="H101" s="227"/>
      <c r="I101" s="227"/>
      <c r="J101" s="227"/>
      <c r="K101" s="227"/>
      <c r="L101" s="227"/>
      <c r="M101" s="227"/>
      <c r="N101" s="227"/>
      <c r="O101" s="227"/>
      <c r="P101" s="227"/>
      <c r="Q101" s="227"/>
      <c r="R101" s="227"/>
      <c r="S101" s="227"/>
      <c r="T101" s="227"/>
      <c r="U101" s="227"/>
      <c r="V101" s="227"/>
      <c r="W101" s="227"/>
      <c r="X101" s="227"/>
      <c r="Y101" s="217"/>
      <c r="Z101" s="217"/>
      <c r="AA101" s="217"/>
      <c r="AB101" s="217"/>
      <c r="AC101" s="217"/>
      <c r="AD101" s="217"/>
      <c r="AE101" s="217"/>
      <c r="AF101" s="217"/>
      <c r="AG101" s="217" t="s">
        <v>139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x14ac:dyDescent="0.25">
      <c r="A102" s="230" t="s">
        <v>128</v>
      </c>
      <c r="B102" s="231" t="s">
        <v>87</v>
      </c>
      <c r="C102" s="255" t="s">
        <v>88</v>
      </c>
      <c r="D102" s="232"/>
      <c r="E102" s="233"/>
      <c r="F102" s="234"/>
      <c r="G102" s="234">
        <f>SUMIF(AG103:AG109,"&lt;&gt;NOR",G103:G109)</f>
        <v>0</v>
      </c>
      <c r="H102" s="234"/>
      <c r="I102" s="234">
        <f>SUM(I103:I109)</f>
        <v>0</v>
      </c>
      <c r="J102" s="234"/>
      <c r="K102" s="234">
        <f>SUM(K103:K109)</f>
        <v>0</v>
      </c>
      <c r="L102" s="234"/>
      <c r="M102" s="234">
        <f>SUM(M103:M109)</f>
        <v>0</v>
      </c>
      <c r="N102" s="234"/>
      <c r="O102" s="234">
        <f>SUM(O103:O109)</f>
        <v>0.16</v>
      </c>
      <c r="P102" s="234"/>
      <c r="Q102" s="234">
        <f>SUM(Q103:Q109)</f>
        <v>0.04</v>
      </c>
      <c r="R102" s="234"/>
      <c r="S102" s="234"/>
      <c r="T102" s="235"/>
      <c r="U102" s="229"/>
      <c r="V102" s="229">
        <f>SUM(V103:V109)</f>
        <v>27.14</v>
      </c>
      <c r="W102" s="229"/>
      <c r="X102" s="229"/>
      <c r="AG102" t="s">
        <v>129</v>
      </c>
    </row>
    <row r="103" spans="1:60" outlineLevel="1" x14ac:dyDescent="0.25">
      <c r="A103" s="236">
        <v>67</v>
      </c>
      <c r="B103" s="237" t="s">
        <v>302</v>
      </c>
      <c r="C103" s="256" t="s">
        <v>303</v>
      </c>
      <c r="D103" s="238" t="s">
        <v>132</v>
      </c>
      <c r="E103" s="239">
        <v>37.590000000000003</v>
      </c>
      <c r="F103" s="240"/>
      <c r="G103" s="241">
        <f>ROUND(E103*F103,2)</f>
        <v>0</v>
      </c>
      <c r="H103" s="240"/>
      <c r="I103" s="241">
        <f>ROUND(E103*H103,2)</f>
        <v>0</v>
      </c>
      <c r="J103" s="240"/>
      <c r="K103" s="241">
        <f>ROUND(E103*J103,2)</f>
        <v>0</v>
      </c>
      <c r="L103" s="241">
        <v>15</v>
      </c>
      <c r="M103" s="241">
        <f>G103*(1+L103/100)</f>
        <v>0</v>
      </c>
      <c r="N103" s="241">
        <v>0</v>
      </c>
      <c r="O103" s="241">
        <f>ROUND(E103*N103,2)</f>
        <v>0</v>
      </c>
      <c r="P103" s="241">
        <v>0</v>
      </c>
      <c r="Q103" s="241">
        <f>ROUND(E103*P103,2)</f>
        <v>0</v>
      </c>
      <c r="R103" s="241" t="s">
        <v>304</v>
      </c>
      <c r="S103" s="241" t="s">
        <v>134</v>
      </c>
      <c r="T103" s="242" t="s">
        <v>135</v>
      </c>
      <c r="U103" s="227">
        <v>4.5999999999999999E-2</v>
      </c>
      <c r="V103" s="227">
        <f>ROUND(E103*U103,2)</f>
        <v>1.73</v>
      </c>
      <c r="W103" s="227"/>
      <c r="X103" s="227" t="s">
        <v>136</v>
      </c>
      <c r="Y103" s="217"/>
      <c r="Z103" s="217"/>
      <c r="AA103" s="217"/>
      <c r="AB103" s="217"/>
      <c r="AC103" s="217"/>
      <c r="AD103" s="217"/>
      <c r="AE103" s="217"/>
      <c r="AF103" s="217"/>
      <c r="AG103" s="217" t="s">
        <v>137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5">
      <c r="A104" s="224"/>
      <c r="B104" s="225"/>
      <c r="C104" s="257" t="s">
        <v>305</v>
      </c>
      <c r="D104" s="243"/>
      <c r="E104" s="243"/>
      <c r="F104" s="243"/>
      <c r="G104" s="243"/>
      <c r="H104" s="227"/>
      <c r="I104" s="227"/>
      <c r="J104" s="227"/>
      <c r="K104" s="227"/>
      <c r="L104" s="227"/>
      <c r="M104" s="227"/>
      <c r="N104" s="227"/>
      <c r="O104" s="227"/>
      <c r="P104" s="227"/>
      <c r="Q104" s="227"/>
      <c r="R104" s="227"/>
      <c r="S104" s="227"/>
      <c r="T104" s="227"/>
      <c r="U104" s="227"/>
      <c r="V104" s="227"/>
      <c r="W104" s="227"/>
      <c r="X104" s="227"/>
      <c r="Y104" s="217"/>
      <c r="Z104" s="217"/>
      <c r="AA104" s="217"/>
      <c r="AB104" s="217"/>
      <c r="AC104" s="217"/>
      <c r="AD104" s="217"/>
      <c r="AE104" s="217"/>
      <c r="AF104" s="217"/>
      <c r="AG104" s="217" t="s">
        <v>139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ht="20.399999999999999" outlineLevel="1" x14ac:dyDescent="0.25">
      <c r="A105" s="245">
        <v>68</v>
      </c>
      <c r="B105" s="246" t="s">
        <v>306</v>
      </c>
      <c r="C105" s="258" t="s">
        <v>307</v>
      </c>
      <c r="D105" s="247" t="s">
        <v>193</v>
      </c>
      <c r="E105" s="248">
        <v>42.774999999999999</v>
      </c>
      <c r="F105" s="249"/>
      <c r="G105" s="250">
        <f>ROUND(E105*F105,2)</f>
        <v>0</v>
      </c>
      <c r="H105" s="249"/>
      <c r="I105" s="250">
        <f>ROUND(E105*H105,2)</f>
        <v>0</v>
      </c>
      <c r="J105" s="249"/>
      <c r="K105" s="250">
        <f>ROUND(E105*J105,2)</f>
        <v>0</v>
      </c>
      <c r="L105" s="250">
        <v>15</v>
      </c>
      <c r="M105" s="250">
        <f>G105*(1+L105/100)</f>
        <v>0</v>
      </c>
      <c r="N105" s="250">
        <v>5.9000000000000003E-4</v>
      </c>
      <c r="O105" s="250">
        <f>ROUND(E105*N105,2)</f>
        <v>0.03</v>
      </c>
      <c r="P105" s="250">
        <v>0</v>
      </c>
      <c r="Q105" s="250">
        <f>ROUND(E105*P105,2)</f>
        <v>0</v>
      </c>
      <c r="R105" s="250" t="s">
        <v>304</v>
      </c>
      <c r="S105" s="250" t="s">
        <v>134</v>
      </c>
      <c r="T105" s="251" t="s">
        <v>135</v>
      </c>
      <c r="U105" s="227">
        <v>0.13719999999999999</v>
      </c>
      <c r="V105" s="227">
        <f>ROUND(E105*U105,2)</f>
        <v>5.87</v>
      </c>
      <c r="W105" s="227"/>
      <c r="X105" s="227" t="s">
        <v>136</v>
      </c>
      <c r="Y105" s="217"/>
      <c r="Z105" s="217"/>
      <c r="AA105" s="217"/>
      <c r="AB105" s="217"/>
      <c r="AC105" s="217"/>
      <c r="AD105" s="217"/>
      <c r="AE105" s="217"/>
      <c r="AF105" s="217"/>
      <c r="AG105" s="217" t="s">
        <v>137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5">
      <c r="A106" s="245">
        <v>69</v>
      </c>
      <c r="B106" s="246" t="s">
        <v>308</v>
      </c>
      <c r="C106" s="258" t="s">
        <v>309</v>
      </c>
      <c r="D106" s="247" t="s">
        <v>132</v>
      </c>
      <c r="E106" s="248">
        <v>41.11</v>
      </c>
      <c r="F106" s="249"/>
      <c r="G106" s="250">
        <f>ROUND(E106*F106,2)</f>
        <v>0</v>
      </c>
      <c r="H106" s="249"/>
      <c r="I106" s="250">
        <f>ROUND(E106*H106,2)</f>
        <v>0</v>
      </c>
      <c r="J106" s="249"/>
      <c r="K106" s="250">
        <f>ROUND(E106*J106,2)</f>
        <v>0</v>
      </c>
      <c r="L106" s="250">
        <v>15</v>
      </c>
      <c r="M106" s="250">
        <f>G106*(1+L106/100)</f>
        <v>0</v>
      </c>
      <c r="N106" s="250">
        <v>0</v>
      </c>
      <c r="O106" s="250">
        <f>ROUND(E106*N106,2)</f>
        <v>0</v>
      </c>
      <c r="P106" s="250">
        <v>1E-3</v>
      </c>
      <c r="Q106" s="250">
        <f>ROUND(E106*P106,2)</f>
        <v>0.04</v>
      </c>
      <c r="R106" s="250" t="s">
        <v>304</v>
      </c>
      <c r="S106" s="250" t="s">
        <v>134</v>
      </c>
      <c r="T106" s="251" t="s">
        <v>135</v>
      </c>
      <c r="U106" s="227">
        <v>0.128</v>
      </c>
      <c r="V106" s="227">
        <f>ROUND(E106*U106,2)</f>
        <v>5.26</v>
      </c>
      <c r="W106" s="227"/>
      <c r="X106" s="227" t="s">
        <v>136</v>
      </c>
      <c r="Y106" s="217"/>
      <c r="Z106" s="217"/>
      <c r="AA106" s="217"/>
      <c r="AB106" s="217"/>
      <c r="AC106" s="217"/>
      <c r="AD106" s="217"/>
      <c r="AE106" s="217"/>
      <c r="AF106" s="217"/>
      <c r="AG106" s="217" t="s">
        <v>137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20.399999999999999" outlineLevel="1" x14ac:dyDescent="0.25">
      <c r="A107" s="236">
        <v>70</v>
      </c>
      <c r="B107" s="237" t="s">
        <v>310</v>
      </c>
      <c r="C107" s="256" t="s">
        <v>311</v>
      </c>
      <c r="D107" s="238" t="s">
        <v>132</v>
      </c>
      <c r="E107" s="239">
        <v>37.590000000000003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15</v>
      </c>
      <c r="M107" s="241">
        <f>G107*(1+L107/100)</f>
        <v>0</v>
      </c>
      <c r="N107" s="241">
        <v>3.47E-3</v>
      </c>
      <c r="O107" s="241">
        <f>ROUND(E107*N107,2)</f>
        <v>0.13</v>
      </c>
      <c r="P107" s="241">
        <v>0</v>
      </c>
      <c r="Q107" s="241">
        <f>ROUND(E107*P107,2)</f>
        <v>0</v>
      </c>
      <c r="R107" s="241" t="s">
        <v>304</v>
      </c>
      <c r="S107" s="241" t="s">
        <v>134</v>
      </c>
      <c r="T107" s="242" t="s">
        <v>135</v>
      </c>
      <c r="U107" s="227">
        <v>0.38</v>
      </c>
      <c r="V107" s="227">
        <f>ROUND(E107*U107,2)</f>
        <v>14.28</v>
      </c>
      <c r="W107" s="227"/>
      <c r="X107" s="227" t="s">
        <v>136</v>
      </c>
      <c r="Y107" s="217"/>
      <c r="Z107" s="217"/>
      <c r="AA107" s="217"/>
      <c r="AB107" s="217"/>
      <c r="AC107" s="217"/>
      <c r="AD107" s="217"/>
      <c r="AE107" s="217"/>
      <c r="AF107" s="217"/>
      <c r="AG107" s="217" t="s">
        <v>137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outlineLevel="1" x14ac:dyDescent="0.25">
      <c r="A108" s="224">
        <v>71</v>
      </c>
      <c r="B108" s="225" t="s">
        <v>312</v>
      </c>
      <c r="C108" s="259" t="s">
        <v>313</v>
      </c>
      <c r="D108" s="226" t="s">
        <v>0</v>
      </c>
      <c r="E108" s="252"/>
      <c r="F108" s="228"/>
      <c r="G108" s="227">
        <f>ROUND(E108*F108,2)</f>
        <v>0</v>
      </c>
      <c r="H108" s="228"/>
      <c r="I108" s="227">
        <f>ROUND(E108*H108,2)</f>
        <v>0</v>
      </c>
      <c r="J108" s="228"/>
      <c r="K108" s="227">
        <f>ROUND(E108*J108,2)</f>
        <v>0</v>
      </c>
      <c r="L108" s="227">
        <v>15</v>
      </c>
      <c r="M108" s="227">
        <f>G108*(1+L108/100)</f>
        <v>0</v>
      </c>
      <c r="N108" s="227">
        <v>0</v>
      </c>
      <c r="O108" s="227">
        <f>ROUND(E108*N108,2)</f>
        <v>0</v>
      </c>
      <c r="P108" s="227">
        <v>0</v>
      </c>
      <c r="Q108" s="227">
        <f>ROUND(E108*P108,2)</f>
        <v>0</v>
      </c>
      <c r="R108" s="227" t="s">
        <v>304</v>
      </c>
      <c r="S108" s="227" t="s">
        <v>134</v>
      </c>
      <c r="T108" s="227" t="s">
        <v>135</v>
      </c>
      <c r="U108" s="227">
        <v>0</v>
      </c>
      <c r="V108" s="227">
        <f>ROUND(E108*U108,2)</f>
        <v>0</v>
      </c>
      <c r="W108" s="227"/>
      <c r="X108" s="227" t="s">
        <v>185</v>
      </c>
      <c r="Y108" s="217"/>
      <c r="Z108" s="217"/>
      <c r="AA108" s="217"/>
      <c r="AB108" s="217"/>
      <c r="AC108" s="217"/>
      <c r="AD108" s="217"/>
      <c r="AE108" s="217"/>
      <c r="AF108" s="217"/>
      <c r="AG108" s="217" t="s">
        <v>186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outlineLevel="1" x14ac:dyDescent="0.25">
      <c r="A109" s="224"/>
      <c r="B109" s="225"/>
      <c r="C109" s="260" t="s">
        <v>214</v>
      </c>
      <c r="D109" s="253"/>
      <c r="E109" s="253"/>
      <c r="F109" s="253"/>
      <c r="G109" s="253"/>
      <c r="H109" s="227"/>
      <c r="I109" s="227"/>
      <c r="J109" s="227"/>
      <c r="K109" s="227"/>
      <c r="L109" s="227"/>
      <c r="M109" s="227"/>
      <c r="N109" s="227"/>
      <c r="O109" s="227"/>
      <c r="P109" s="227"/>
      <c r="Q109" s="227"/>
      <c r="R109" s="227"/>
      <c r="S109" s="227"/>
      <c r="T109" s="227"/>
      <c r="U109" s="227"/>
      <c r="V109" s="227"/>
      <c r="W109" s="227"/>
      <c r="X109" s="227"/>
      <c r="Y109" s="217"/>
      <c r="Z109" s="217"/>
      <c r="AA109" s="217"/>
      <c r="AB109" s="217"/>
      <c r="AC109" s="217"/>
      <c r="AD109" s="217"/>
      <c r="AE109" s="217"/>
      <c r="AF109" s="217"/>
      <c r="AG109" s="217" t="s">
        <v>139</v>
      </c>
      <c r="AH109" s="217"/>
      <c r="AI109" s="217"/>
      <c r="AJ109" s="217"/>
      <c r="AK109" s="217"/>
      <c r="AL109" s="217"/>
      <c r="AM109" s="217"/>
      <c r="AN109" s="217"/>
      <c r="AO109" s="217"/>
      <c r="AP109" s="217"/>
      <c r="AQ109" s="217"/>
      <c r="AR109" s="217"/>
      <c r="AS109" s="217"/>
      <c r="AT109" s="217"/>
      <c r="AU109" s="217"/>
      <c r="AV109" s="217"/>
      <c r="AW109" s="217"/>
      <c r="AX109" s="217"/>
      <c r="AY109" s="217"/>
      <c r="AZ109" s="217"/>
      <c r="BA109" s="217"/>
      <c r="BB109" s="217"/>
      <c r="BC109" s="217"/>
      <c r="BD109" s="217"/>
      <c r="BE109" s="217"/>
      <c r="BF109" s="217"/>
      <c r="BG109" s="217"/>
      <c r="BH109" s="217"/>
    </row>
    <row r="110" spans="1:60" x14ac:dyDescent="0.25">
      <c r="A110" s="230" t="s">
        <v>128</v>
      </c>
      <c r="B110" s="231" t="s">
        <v>89</v>
      </c>
      <c r="C110" s="255" t="s">
        <v>90</v>
      </c>
      <c r="D110" s="232"/>
      <c r="E110" s="233"/>
      <c r="F110" s="234"/>
      <c r="G110" s="234">
        <f>SUMIF(AG111:AG118,"&lt;&gt;NOR",G111:G118)</f>
        <v>0</v>
      </c>
      <c r="H110" s="234"/>
      <c r="I110" s="234">
        <f>SUM(I111:I118)</f>
        <v>0</v>
      </c>
      <c r="J110" s="234"/>
      <c r="K110" s="234">
        <f>SUM(K111:K118)</f>
        <v>0</v>
      </c>
      <c r="L110" s="234"/>
      <c r="M110" s="234">
        <f>SUM(M111:M118)</f>
        <v>0</v>
      </c>
      <c r="N110" s="234"/>
      <c r="O110" s="234">
        <f>SUM(O111:O118)</f>
        <v>0.73</v>
      </c>
      <c r="P110" s="234"/>
      <c r="Q110" s="234">
        <f>SUM(Q111:Q118)</f>
        <v>0</v>
      </c>
      <c r="R110" s="234"/>
      <c r="S110" s="234"/>
      <c r="T110" s="235"/>
      <c r="U110" s="229"/>
      <c r="V110" s="229">
        <f>SUM(V111:V118)</f>
        <v>22.46</v>
      </c>
      <c r="W110" s="229"/>
      <c r="X110" s="229"/>
      <c r="AG110" t="s">
        <v>129</v>
      </c>
    </row>
    <row r="111" spans="1:60" outlineLevel="1" x14ac:dyDescent="0.25">
      <c r="A111" s="245">
        <v>72</v>
      </c>
      <c r="B111" s="246" t="s">
        <v>314</v>
      </c>
      <c r="C111" s="258" t="s">
        <v>315</v>
      </c>
      <c r="D111" s="247" t="s">
        <v>132</v>
      </c>
      <c r="E111" s="248">
        <v>16.565000000000001</v>
      </c>
      <c r="F111" s="249"/>
      <c r="G111" s="250">
        <f>ROUND(E111*F111,2)</f>
        <v>0</v>
      </c>
      <c r="H111" s="249"/>
      <c r="I111" s="250">
        <f>ROUND(E111*H111,2)</f>
        <v>0</v>
      </c>
      <c r="J111" s="249"/>
      <c r="K111" s="250">
        <f>ROUND(E111*J111,2)</f>
        <v>0</v>
      </c>
      <c r="L111" s="250">
        <v>15</v>
      </c>
      <c r="M111" s="250">
        <f>G111*(1+L111/100)</f>
        <v>0</v>
      </c>
      <c r="N111" s="250">
        <v>3.0000000000000001E-5</v>
      </c>
      <c r="O111" s="250">
        <f>ROUND(E111*N111,2)</f>
        <v>0</v>
      </c>
      <c r="P111" s="250">
        <v>0</v>
      </c>
      <c r="Q111" s="250">
        <f>ROUND(E111*P111,2)</f>
        <v>0</v>
      </c>
      <c r="R111" s="250" t="s">
        <v>289</v>
      </c>
      <c r="S111" s="250" t="s">
        <v>134</v>
      </c>
      <c r="T111" s="251" t="s">
        <v>135</v>
      </c>
      <c r="U111" s="227">
        <v>0.05</v>
      </c>
      <c r="V111" s="227">
        <f>ROUND(E111*U111,2)</f>
        <v>0.83</v>
      </c>
      <c r="W111" s="227"/>
      <c r="X111" s="227" t="s">
        <v>136</v>
      </c>
      <c r="Y111" s="217"/>
      <c r="Z111" s="217"/>
      <c r="AA111" s="217"/>
      <c r="AB111" s="217"/>
      <c r="AC111" s="217"/>
      <c r="AD111" s="217"/>
      <c r="AE111" s="217"/>
      <c r="AF111" s="217"/>
      <c r="AG111" s="217" t="s">
        <v>137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outlineLevel="1" x14ac:dyDescent="0.25">
      <c r="A112" s="245">
        <v>73</v>
      </c>
      <c r="B112" s="246" t="s">
        <v>316</v>
      </c>
      <c r="C112" s="258" t="s">
        <v>317</v>
      </c>
      <c r="D112" s="247" t="s">
        <v>193</v>
      </c>
      <c r="E112" s="248">
        <v>21.12</v>
      </c>
      <c r="F112" s="249"/>
      <c r="G112" s="250">
        <f>ROUND(E112*F112,2)</f>
        <v>0</v>
      </c>
      <c r="H112" s="249"/>
      <c r="I112" s="250">
        <f>ROUND(E112*H112,2)</f>
        <v>0</v>
      </c>
      <c r="J112" s="249"/>
      <c r="K112" s="250">
        <f>ROUND(E112*J112,2)</f>
        <v>0</v>
      </c>
      <c r="L112" s="250">
        <v>15</v>
      </c>
      <c r="M112" s="250">
        <f>G112*(1+L112/100)</f>
        <v>0</v>
      </c>
      <c r="N112" s="250">
        <v>0</v>
      </c>
      <c r="O112" s="250">
        <f>ROUND(E112*N112,2)</f>
        <v>0</v>
      </c>
      <c r="P112" s="250">
        <v>0</v>
      </c>
      <c r="Q112" s="250">
        <f>ROUND(E112*P112,2)</f>
        <v>0</v>
      </c>
      <c r="R112" s="250" t="s">
        <v>289</v>
      </c>
      <c r="S112" s="250" t="s">
        <v>134</v>
      </c>
      <c r="T112" s="251" t="s">
        <v>135</v>
      </c>
      <c r="U112" s="227">
        <v>0.13</v>
      </c>
      <c r="V112" s="227">
        <f>ROUND(E112*U112,2)</f>
        <v>2.75</v>
      </c>
      <c r="W112" s="227"/>
      <c r="X112" s="227" t="s">
        <v>136</v>
      </c>
      <c r="Y112" s="217"/>
      <c r="Z112" s="217"/>
      <c r="AA112" s="217"/>
      <c r="AB112" s="217"/>
      <c r="AC112" s="217"/>
      <c r="AD112" s="217"/>
      <c r="AE112" s="217"/>
      <c r="AF112" s="217"/>
      <c r="AG112" s="217" t="s">
        <v>137</v>
      </c>
      <c r="AH112" s="217"/>
      <c r="AI112" s="217"/>
      <c r="AJ112" s="217"/>
      <c r="AK112" s="217"/>
      <c r="AL112" s="217"/>
      <c r="AM112" s="217"/>
      <c r="AN112" s="217"/>
      <c r="AO112" s="217"/>
      <c r="AP112" s="217"/>
      <c r="AQ112" s="217"/>
      <c r="AR112" s="217"/>
      <c r="AS112" s="217"/>
      <c r="AT112" s="217"/>
      <c r="AU112" s="217"/>
      <c r="AV112" s="217"/>
      <c r="AW112" s="217"/>
      <c r="AX112" s="217"/>
      <c r="AY112" s="217"/>
      <c r="AZ112" s="217"/>
      <c r="BA112" s="217"/>
      <c r="BB112" s="217"/>
      <c r="BC112" s="217"/>
      <c r="BD112" s="217"/>
      <c r="BE112" s="217"/>
      <c r="BF112" s="217"/>
      <c r="BG112" s="217"/>
      <c r="BH112" s="217"/>
    </row>
    <row r="113" spans="1:60" ht="20.399999999999999" outlineLevel="1" x14ac:dyDescent="0.25">
      <c r="A113" s="236">
        <v>74</v>
      </c>
      <c r="B113" s="237" t="s">
        <v>318</v>
      </c>
      <c r="C113" s="256" t="s">
        <v>319</v>
      </c>
      <c r="D113" s="238" t="s">
        <v>132</v>
      </c>
      <c r="E113" s="239">
        <v>16.565000000000001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15</v>
      </c>
      <c r="M113" s="241">
        <f>G113*(1+L113/100)</f>
        <v>0</v>
      </c>
      <c r="N113" s="241">
        <v>0</v>
      </c>
      <c r="O113" s="241">
        <f>ROUND(E113*N113,2)</f>
        <v>0</v>
      </c>
      <c r="P113" s="241">
        <v>0</v>
      </c>
      <c r="Q113" s="241">
        <f>ROUND(E113*P113,2)</f>
        <v>0</v>
      </c>
      <c r="R113" s="241" t="s">
        <v>289</v>
      </c>
      <c r="S113" s="241" t="s">
        <v>134</v>
      </c>
      <c r="T113" s="242" t="s">
        <v>135</v>
      </c>
      <c r="U113" s="227">
        <v>1.1399999999999999</v>
      </c>
      <c r="V113" s="227">
        <f>ROUND(E113*U113,2)</f>
        <v>18.88</v>
      </c>
      <c r="W113" s="227"/>
      <c r="X113" s="227" t="s">
        <v>136</v>
      </c>
      <c r="Y113" s="217"/>
      <c r="Z113" s="217"/>
      <c r="AA113" s="217"/>
      <c r="AB113" s="217"/>
      <c r="AC113" s="217"/>
      <c r="AD113" s="217"/>
      <c r="AE113" s="217"/>
      <c r="AF113" s="217"/>
      <c r="AG113" s="217" t="s">
        <v>137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5">
      <c r="A114" s="224"/>
      <c r="B114" s="225"/>
      <c r="C114" s="257" t="s">
        <v>320</v>
      </c>
      <c r="D114" s="243"/>
      <c r="E114" s="243"/>
      <c r="F114" s="243"/>
      <c r="G114" s="243"/>
      <c r="H114" s="227"/>
      <c r="I114" s="227"/>
      <c r="J114" s="227"/>
      <c r="K114" s="227"/>
      <c r="L114" s="227"/>
      <c r="M114" s="227"/>
      <c r="N114" s="227"/>
      <c r="O114" s="227"/>
      <c r="P114" s="227"/>
      <c r="Q114" s="227"/>
      <c r="R114" s="227"/>
      <c r="S114" s="227"/>
      <c r="T114" s="227"/>
      <c r="U114" s="227"/>
      <c r="V114" s="227"/>
      <c r="W114" s="227"/>
      <c r="X114" s="227"/>
      <c r="Y114" s="217"/>
      <c r="Z114" s="217"/>
      <c r="AA114" s="217"/>
      <c r="AB114" s="217"/>
      <c r="AC114" s="217"/>
      <c r="AD114" s="217"/>
      <c r="AE114" s="217"/>
      <c r="AF114" s="217"/>
      <c r="AG114" s="217" t="s">
        <v>139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ht="30.6" outlineLevel="1" x14ac:dyDescent="0.25">
      <c r="A115" s="245">
        <v>75</v>
      </c>
      <c r="B115" s="246" t="s">
        <v>321</v>
      </c>
      <c r="C115" s="258" t="s">
        <v>322</v>
      </c>
      <c r="D115" s="247" t="s">
        <v>167</v>
      </c>
      <c r="E115" s="248">
        <v>14.0595</v>
      </c>
      <c r="F115" s="249"/>
      <c r="G115" s="250">
        <f>ROUND(E115*F115,2)</f>
        <v>0</v>
      </c>
      <c r="H115" s="249"/>
      <c r="I115" s="250">
        <f>ROUND(E115*H115,2)</f>
        <v>0</v>
      </c>
      <c r="J115" s="249"/>
      <c r="K115" s="250">
        <f>ROUND(E115*J115,2)</f>
        <v>0</v>
      </c>
      <c r="L115" s="250">
        <v>15</v>
      </c>
      <c r="M115" s="250">
        <f>G115*(1+L115/100)</f>
        <v>0</v>
      </c>
      <c r="N115" s="250">
        <v>2E-3</v>
      </c>
      <c r="O115" s="250">
        <f>ROUND(E115*N115,2)</f>
        <v>0.03</v>
      </c>
      <c r="P115" s="250">
        <v>0</v>
      </c>
      <c r="Q115" s="250">
        <f>ROUND(E115*P115,2)</f>
        <v>0</v>
      </c>
      <c r="R115" s="250" t="s">
        <v>168</v>
      </c>
      <c r="S115" s="250" t="s">
        <v>134</v>
      </c>
      <c r="T115" s="251" t="s">
        <v>135</v>
      </c>
      <c r="U115" s="227">
        <v>0</v>
      </c>
      <c r="V115" s="227">
        <f>ROUND(E115*U115,2)</f>
        <v>0</v>
      </c>
      <c r="W115" s="227"/>
      <c r="X115" s="227" t="s">
        <v>169</v>
      </c>
      <c r="Y115" s="217"/>
      <c r="Z115" s="217"/>
      <c r="AA115" s="217"/>
      <c r="AB115" s="217"/>
      <c r="AC115" s="217"/>
      <c r="AD115" s="217"/>
      <c r="AE115" s="217"/>
      <c r="AF115" s="217"/>
      <c r="AG115" s="217" t="s">
        <v>170</v>
      </c>
      <c r="AH115" s="217"/>
      <c r="AI115" s="217"/>
      <c r="AJ115" s="217"/>
      <c r="AK115" s="217"/>
      <c r="AL115" s="217"/>
      <c r="AM115" s="217"/>
      <c r="AN115" s="217"/>
      <c r="AO115" s="217"/>
      <c r="AP115" s="217"/>
      <c r="AQ115" s="217"/>
      <c r="AR115" s="217"/>
      <c r="AS115" s="217"/>
      <c r="AT115" s="217"/>
      <c r="AU115" s="217"/>
      <c r="AV115" s="217"/>
      <c r="AW115" s="217"/>
      <c r="AX115" s="217"/>
      <c r="AY115" s="217"/>
      <c r="AZ115" s="217"/>
      <c r="BA115" s="217"/>
      <c r="BB115" s="217"/>
      <c r="BC115" s="217"/>
      <c r="BD115" s="217"/>
      <c r="BE115" s="217"/>
      <c r="BF115" s="217"/>
      <c r="BG115" s="217"/>
      <c r="BH115" s="217"/>
    </row>
    <row r="116" spans="1:60" ht="20.399999999999999" outlineLevel="1" x14ac:dyDescent="0.25">
      <c r="A116" s="245">
        <v>76</v>
      </c>
      <c r="B116" s="246" t="s">
        <v>323</v>
      </c>
      <c r="C116" s="258" t="s">
        <v>324</v>
      </c>
      <c r="D116" s="247" t="s">
        <v>325</v>
      </c>
      <c r="E116" s="248">
        <v>502.125</v>
      </c>
      <c r="F116" s="249"/>
      <c r="G116" s="250">
        <f>ROUND(E116*F116,2)</f>
        <v>0</v>
      </c>
      <c r="H116" s="249"/>
      <c r="I116" s="250">
        <f>ROUND(E116*H116,2)</f>
        <v>0</v>
      </c>
      <c r="J116" s="249"/>
      <c r="K116" s="250">
        <f>ROUND(E116*J116,2)</f>
        <v>0</v>
      </c>
      <c r="L116" s="250">
        <v>15</v>
      </c>
      <c r="M116" s="250">
        <f>G116*(1+L116/100)</f>
        <v>0</v>
      </c>
      <c r="N116" s="250">
        <v>1E-3</v>
      </c>
      <c r="O116" s="250">
        <f>ROUND(E116*N116,2)</f>
        <v>0.5</v>
      </c>
      <c r="P116" s="250">
        <v>0</v>
      </c>
      <c r="Q116" s="250">
        <f>ROUND(E116*P116,2)</f>
        <v>0</v>
      </c>
      <c r="R116" s="250" t="s">
        <v>168</v>
      </c>
      <c r="S116" s="250" t="s">
        <v>134</v>
      </c>
      <c r="T116" s="251" t="s">
        <v>135</v>
      </c>
      <c r="U116" s="227">
        <v>0</v>
      </c>
      <c r="V116" s="227">
        <f>ROUND(E116*U116,2)</f>
        <v>0</v>
      </c>
      <c r="W116" s="227"/>
      <c r="X116" s="227" t="s">
        <v>169</v>
      </c>
      <c r="Y116" s="217"/>
      <c r="Z116" s="217"/>
      <c r="AA116" s="217"/>
      <c r="AB116" s="217"/>
      <c r="AC116" s="217"/>
      <c r="AD116" s="217"/>
      <c r="AE116" s="217"/>
      <c r="AF116" s="217"/>
      <c r="AG116" s="217" t="s">
        <v>170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5">
      <c r="A117" s="236">
        <v>77</v>
      </c>
      <c r="B117" s="237" t="s">
        <v>326</v>
      </c>
      <c r="C117" s="256" t="s">
        <v>327</v>
      </c>
      <c r="D117" s="238" t="s">
        <v>132</v>
      </c>
      <c r="E117" s="239">
        <v>19.04975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15</v>
      </c>
      <c r="M117" s="241">
        <f>G117*(1+L117/100)</f>
        <v>0</v>
      </c>
      <c r="N117" s="241">
        <v>1.0500000000000001E-2</v>
      </c>
      <c r="O117" s="241">
        <f>ROUND(E117*N117,2)</f>
        <v>0.2</v>
      </c>
      <c r="P117" s="241">
        <v>0</v>
      </c>
      <c r="Q117" s="241">
        <f>ROUND(E117*P117,2)</f>
        <v>0</v>
      </c>
      <c r="R117" s="241" t="s">
        <v>168</v>
      </c>
      <c r="S117" s="241" t="s">
        <v>134</v>
      </c>
      <c r="T117" s="242" t="s">
        <v>135</v>
      </c>
      <c r="U117" s="227">
        <v>0</v>
      </c>
      <c r="V117" s="227">
        <f>ROUND(E117*U117,2)</f>
        <v>0</v>
      </c>
      <c r="W117" s="227"/>
      <c r="X117" s="227" t="s">
        <v>169</v>
      </c>
      <c r="Y117" s="217"/>
      <c r="Z117" s="217"/>
      <c r="AA117" s="217"/>
      <c r="AB117" s="217"/>
      <c r="AC117" s="217"/>
      <c r="AD117" s="217"/>
      <c r="AE117" s="217"/>
      <c r="AF117" s="217"/>
      <c r="AG117" s="217" t="s">
        <v>170</v>
      </c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outlineLevel="1" x14ac:dyDescent="0.25">
      <c r="A118" s="224">
        <v>78</v>
      </c>
      <c r="B118" s="225" t="s">
        <v>328</v>
      </c>
      <c r="C118" s="259" t="s">
        <v>329</v>
      </c>
      <c r="D118" s="226" t="s">
        <v>0</v>
      </c>
      <c r="E118" s="252"/>
      <c r="F118" s="228"/>
      <c r="G118" s="227">
        <f>ROUND(E118*F118,2)</f>
        <v>0</v>
      </c>
      <c r="H118" s="228"/>
      <c r="I118" s="227">
        <f>ROUND(E118*H118,2)</f>
        <v>0</v>
      </c>
      <c r="J118" s="228"/>
      <c r="K118" s="227">
        <f>ROUND(E118*J118,2)</f>
        <v>0</v>
      </c>
      <c r="L118" s="227">
        <v>15</v>
      </c>
      <c r="M118" s="227">
        <f>G118*(1+L118/100)</f>
        <v>0</v>
      </c>
      <c r="N118" s="227">
        <v>0</v>
      </c>
      <c r="O118" s="227">
        <f>ROUND(E118*N118,2)</f>
        <v>0</v>
      </c>
      <c r="P118" s="227">
        <v>0</v>
      </c>
      <c r="Q118" s="227">
        <f>ROUND(E118*P118,2)</f>
        <v>0</v>
      </c>
      <c r="R118" s="227" t="s">
        <v>289</v>
      </c>
      <c r="S118" s="227" t="s">
        <v>134</v>
      </c>
      <c r="T118" s="227" t="s">
        <v>135</v>
      </c>
      <c r="U118" s="227">
        <v>0</v>
      </c>
      <c r="V118" s="227">
        <f>ROUND(E118*U118,2)</f>
        <v>0</v>
      </c>
      <c r="W118" s="227"/>
      <c r="X118" s="227" t="s">
        <v>185</v>
      </c>
      <c r="Y118" s="217"/>
      <c r="Z118" s="217"/>
      <c r="AA118" s="217"/>
      <c r="AB118" s="217"/>
      <c r="AC118" s="217"/>
      <c r="AD118" s="217"/>
      <c r="AE118" s="217"/>
      <c r="AF118" s="217"/>
      <c r="AG118" s="217" t="s">
        <v>186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x14ac:dyDescent="0.25">
      <c r="A119" s="230" t="s">
        <v>128</v>
      </c>
      <c r="B119" s="231" t="s">
        <v>91</v>
      </c>
      <c r="C119" s="255" t="s">
        <v>92</v>
      </c>
      <c r="D119" s="232"/>
      <c r="E119" s="233"/>
      <c r="F119" s="234"/>
      <c r="G119" s="234">
        <f>SUMIF(AG120:AG123,"&lt;&gt;NOR",G120:G123)</f>
        <v>0</v>
      </c>
      <c r="H119" s="234"/>
      <c r="I119" s="234">
        <f>SUM(I120:I123)</f>
        <v>0</v>
      </c>
      <c r="J119" s="234"/>
      <c r="K119" s="234">
        <f>SUM(K120:K123)</f>
        <v>0</v>
      </c>
      <c r="L119" s="234"/>
      <c r="M119" s="234">
        <f>SUM(M120:M123)</f>
        <v>0</v>
      </c>
      <c r="N119" s="234"/>
      <c r="O119" s="234">
        <f>SUM(O120:O123)</f>
        <v>0</v>
      </c>
      <c r="P119" s="234"/>
      <c r="Q119" s="234">
        <f>SUM(Q120:Q123)</f>
        <v>0</v>
      </c>
      <c r="R119" s="234"/>
      <c r="S119" s="234"/>
      <c r="T119" s="235"/>
      <c r="U119" s="229"/>
      <c r="V119" s="229">
        <f>SUM(V120:V123)</f>
        <v>14.8</v>
      </c>
      <c r="W119" s="229"/>
      <c r="X119" s="229"/>
      <c r="AG119" t="s">
        <v>129</v>
      </c>
    </row>
    <row r="120" spans="1:60" outlineLevel="1" x14ac:dyDescent="0.25">
      <c r="A120" s="245">
        <v>79</v>
      </c>
      <c r="B120" s="246" t="s">
        <v>330</v>
      </c>
      <c r="C120" s="258" t="s">
        <v>331</v>
      </c>
      <c r="D120" s="247" t="s">
        <v>132</v>
      </c>
      <c r="E120" s="248">
        <v>5.0759999999999996</v>
      </c>
      <c r="F120" s="249"/>
      <c r="G120" s="250">
        <f>ROUND(E120*F120,2)</f>
        <v>0</v>
      </c>
      <c r="H120" s="249"/>
      <c r="I120" s="250">
        <f>ROUND(E120*H120,2)</f>
        <v>0</v>
      </c>
      <c r="J120" s="249"/>
      <c r="K120" s="250">
        <f>ROUND(E120*J120,2)</f>
        <v>0</v>
      </c>
      <c r="L120" s="250">
        <v>15</v>
      </c>
      <c r="M120" s="250">
        <f>G120*(1+L120/100)</f>
        <v>0</v>
      </c>
      <c r="N120" s="250">
        <v>3.1E-4</v>
      </c>
      <c r="O120" s="250">
        <f>ROUND(E120*N120,2)</f>
        <v>0</v>
      </c>
      <c r="P120" s="250">
        <v>0</v>
      </c>
      <c r="Q120" s="250">
        <f>ROUND(E120*P120,2)</f>
        <v>0</v>
      </c>
      <c r="R120" s="250" t="s">
        <v>332</v>
      </c>
      <c r="S120" s="250" t="s">
        <v>134</v>
      </c>
      <c r="T120" s="251" t="s">
        <v>135</v>
      </c>
      <c r="U120" s="227">
        <v>0.40300000000000002</v>
      </c>
      <c r="V120" s="227">
        <f>ROUND(E120*U120,2)</f>
        <v>2.0499999999999998</v>
      </c>
      <c r="W120" s="227"/>
      <c r="X120" s="227" t="s">
        <v>136</v>
      </c>
      <c r="Y120" s="217"/>
      <c r="Z120" s="217"/>
      <c r="AA120" s="217"/>
      <c r="AB120" s="217"/>
      <c r="AC120" s="217"/>
      <c r="AD120" s="217"/>
      <c r="AE120" s="217"/>
      <c r="AF120" s="217"/>
      <c r="AG120" s="217" t="s">
        <v>137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ht="20.399999999999999" outlineLevel="1" x14ac:dyDescent="0.25">
      <c r="A121" s="245">
        <v>80</v>
      </c>
      <c r="B121" s="246" t="s">
        <v>333</v>
      </c>
      <c r="C121" s="258" t="s">
        <v>334</v>
      </c>
      <c r="D121" s="247" t="s">
        <v>132</v>
      </c>
      <c r="E121" s="248">
        <v>4.2</v>
      </c>
      <c r="F121" s="249"/>
      <c r="G121" s="250">
        <f>ROUND(E121*F121,2)</f>
        <v>0</v>
      </c>
      <c r="H121" s="249"/>
      <c r="I121" s="250">
        <f>ROUND(E121*H121,2)</f>
        <v>0</v>
      </c>
      <c r="J121" s="249"/>
      <c r="K121" s="250">
        <f>ROUND(E121*J121,2)</f>
        <v>0</v>
      </c>
      <c r="L121" s="250">
        <v>15</v>
      </c>
      <c r="M121" s="250">
        <f>G121*(1+L121/100)</f>
        <v>0</v>
      </c>
      <c r="N121" s="250">
        <v>2.4000000000000001E-4</v>
      </c>
      <c r="O121" s="250">
        <f>ROUND(E121*N121,2)</f>
        <v>0</v>
      </c>
      <c r="P121" s="250">
        <v>0</v>
      </c>
      <c r="Q121" s="250">
        <f>ROUND(E121*P121,2)</f>
        <v>0</v>
      </c>
      <c r="R121" s="250" t="s">
        <v>332</v>
      </c>
      <c r="S121" s="250" t="s">
        <v>134</v>
      </c>
      <c r="T121" s="251" t="s">
        <v>135</v>
      </c>
      <c r="U121" s="227">
        <v>0.17</v>
      </c>
      <c r="V121" s="227">
        <f>ROUND(E121*U121,2)</f>
        <v>0.71</v>
      </c>
      <c r="W121" s="227"/>
      <c r="X121" s="227" t="s">
        <v>136</v>
      </c>
      <c r="Y121" s="217"/>
      <c r="Z121" s="217"/>
      <c r="AA121" s="217"/>
      <c r="AB121" s="217"/>
      <c r="AC121" s="217"/>
      <c r="AD121" s="217"/>
      <c r="AE121" s="217"/>
      <c r="AF121" s="217"/>
      <c r="AG121" s="217" t="s">
        <v>137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outlineLevel="1" x14ac:dyDescent="0.25">
      <c r="A122" s="245">
        <v>81</v>
      </c>
      <c r="B122" s="246" t="s">
        <v>335</v>
      </c>
      <c r="C122" s="258" t="s">
        <v>336</v>
      </c>
      <c r="D122" s="247" t="s">
        <v>132</v>
      </c>
      <c r="E122" s="248">
        <v>37.736400000000003</v>
      </c>
      <c r="F122" s="249"/>
      <c r="G122" s="250">
        <f>ROUND(E122*F122,2)</f>
        <v>0</v>
      </c>
      <c r="H122" s="249"/>
      <c r="I122" s="250">
        <f>ROUND(E122*H122,2)</f>
        <v>0</v>
      </c>
      <c r="J122" s="249"/>
      <c r="K122" s="250">
        <f>ROUND(E122*J122,2)</f>
        <v>0</v>
      </c>
      <c r="L122" s="250">
        <v>15</v>
      </c>
      <c r="M122" s="250">
        <f>G122*(1+L122/100)</f>
        <v>0</v>
      </c>
      <c r="N122" s="250">
        <v>1.0000000000000001E-5</v>
      </c>
      <c r="O122" s="250">
        <f>ROUND(E122*N122,2)</f>
        <v>0</v>
      </c>
      <c r="P122" s="250">
        <v>0</v>
      </c>
      <c r="Q122" s="250">
        <f>ROUND(E122*P122,2)</f>
        <v>0</v>
      </c>
      <c r="R122" s="250" t="s">
        <v>332</v>
      </c>
      <c r="S122" s="250" t="s">
        <v>134</v>
      </c>
      <c r="T122" s="251" t="s">
        <v>135</v>
      </c>
      <c r="U122" s="227">
        <v>0.122</v>
      </c>
      <c r="V122" s="227">
        <f>ROUND(E122*U122,2)</f>
        <v>4.5999999999999996</v>
      </c>
      <c r="W122" s="227"/>
      <c r="X122" s="227" t="s">
        <v>136</v>
      </c>
      <c r="Y122" s="217"/>
      <c r="Z122" s="217"/>
      <c r="AA122" s="217"/>
      <c r="AB122" s="217"/>
      <c r="AC122" s="217"/>
      <c r="AD122" s="217"/>
      <c r="AE122" s="217"/>
      <c r="AF122" s="217"/>
      <c r="AG122" s="217" t="s">
        <v>137</v>
      </c>
      <c r="AH122" s="217"/>
      <c r="AI122" s="217"/>
      <c r="AJ122" s="217"/>
      <c r="AK122" s="217"/>
      <c r="AL122" s="217"/>
      <c r="AM122" s="217"/>
      <c r="AN122" s="217"/>
      <c r="AO122" s="217"/>
      <c r="AP122" s="217"/>
      <c r="AQ122" s="217"/>
      <c r="AR122" s="217"/>
      <c r="AS122" s="217"/>
      <c r="AT122" s="217"/>
      <c r="AU122" s="217"/>
      <c r="AV122" s="217"/>
      <c r="AW122" s="217"/>
      <c r="AX122" s="217"/>
      <c r="AY122" s="217"/>
      <c r="AZ122" s="217"/>
      <c r="BA122" s="217"/>
      <c r="BB122" s="217"/>
      <c r="BC122" s="217"/>
      <c r="BD122" s="217"/>
      <c r="BE122" s="217"/>
      <c r="BF122" s="217"/>
      <c r="BG122" s="217"/>
      <c r="BH122" s="217"/>
    </row>
    <row r="123" spans="1:60" outlineLevel="1" x14ac:dyDescent="0.25">
      <c r="A123" s="245">
        <v>82</v>
      </c>
      <c r="B123" s="246" t="s">
        <v>337</v>
      </c>
      <c r="C123" s="258" t="s">
        <v>338</v>
      </c>
      <c r="D123" s="247" t="s">
        <v>132</v>
      </c>
      <c r="E123" s="248">
        <v>109.44450000000001</v>
      </c>
      <c r="F123" s="249"/>
      <c r="G123" s="250">
        <f>ROUND(E123*F123,2)</f>
        <v>0</v>
      </c>
      <c r="H123" s="249"/>
      <c r="I123" s="250">
        <f>ROUND(E123*H123,2)</f>
        <v>0</v>
      </c>
      <c r="J123" s="249"/>
      <c r="K123" s="250">
        <f>ROUND(E123*J123,2)</f>
        <v>0</v>
      </c>
      <c r="L123" s="250">
        <v>15</v>
      </c>
      <c r="M123" s="250">
        <f>G123*(1+L123/100)</f>
        <v>0</v>
      </c>
      <c r="N123" s="250">
        <v>1.0000000000000001E-5</v>
      </c>
      <c r="O123" s="250">
        <f>ROUND(E123*N123,2)</f>
        <v>0</v>
      </c>
      <c r="P123" s="250">
        <v>0</v>
      </c>
      <c r="Q123" s="250">
        <f>ROUND(E123*P123,2)</f>
        <v>0</v>
      </c>
      <c r="R123" s="250" t="s">
        <v>332</v>
      </c>
      <c r="S123" s="250" t="s">
        <v>134</v>
      </c>
      <c r="T123" s="251" t="s">
        <v>135</v>
      </c>
      <c r="U123" s="227">
        <v>6.8000000000000005E-2</v>
      </c>
      <c r="V123" s="227">
        <f>ROUND(E123*U123,2)</f>
        <v>7.44</v>
      </c>
      <c r="W123" s="227"/>
      <c r="X123" s="227" t="s">
        <v>136</v>
      </c>
      <c r="Y123" s="217"/>
      <c r="Z123" s="217"/>
      <c r="AA123" s="217"/>
      <c r="AB123" s="217"/>
      <c r="AC123" s="217"/>
      <c r="AD123" s="217"/>
      <c r="AE123" s="217"/>
      <c r="AF123" s="217"/>
      <c r="AG123" s="217" t="s">
        <v>137</v>
      </c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x14ac:dyDescent="0.25">
      <c r="A124" s="230" t="s">
        <v>128</v>
      </c>
      <c r="B124" s="231" t="s">
        <v>93</v>
      </c>
      <c r="C124" s="255" t="s">
        <v>94</v>
      </c>
      <c r="D124" s="232"/>
      <c r="E124" s="233"/>
      <c r="F124" s="234"/>
      <c r="G124" s="234">
        <f>SUMIF(AG125:AG126,"&lt;&gt;NOR",G125:G126)</f>
        <v>0</v>
      </c>
      <c r="H124" s="234"/>
      <c r="I124" s="234">
        <f>SUM(I125:I126)</f>
        <v>0</v>
      </c>
      <c r="J124" s="234"/>
      <c r="K124" s="234">
        <f>SUM(K125:K126)</f>
        <v>0</v>
      </c>
      <c r="L124" s="234"/>
      <c r="M124" s="234">
        <f>SUM(M125:M126)</f>
        <v>0</v>
      </c>
      <c r="N124" s="234"/>
      <c r="O124" s="234">
        <f>SUM(O125:O126)</f>
        <v>0.03</v>
      </c>
      <c r="P124" s="234"/>
      <c r="Q124" s="234">
        <f>SUM(Q125:Q126)</f>
        <v>0</v>
      </c>
      <c r="R124" s="234"/>
      <c r="S124" s="234"/>
      <c r="T124" s="235"/>
      <c r="U124" s="229"/>
      <c r="V124" s="229">
        <f>SUM(V125:V126)</f>
        <v>18.55</v>
      </c>
      <c r="W124" s="229"/>
      <c r="X124" s="229"/>
      <c r="AG124" t="s">
        <v>129</v>
      </c>
    </row>
    <row r="125" spans="1:60" outlineLevel="1" x14ac:dyDescent="0.25">
      <c r="A125" s="245">
        <v>83</v>
      </c>
      <c r="B125" s="246" t="s">
        <v>339</v>
      </c>
      <c r="C125" s="258" t="s">
        <v>340</v>
      </c>
      <c r="D125" s="247" t="s">
        <v>132</v>
      </c>
      <c r="E125" s="248">
        <v>138.03540000000001</v>
      </c>
      <c r="F125" s="249"/>
      <c r="G125" s="250">
        <f>ROUND(E125*F125,2)</f>
        <v>0</v>
      </c>
      <c r="H125" s="249"/>
      <c r="I125" s="250">
        <f>ROUND(E125*H125,2)</f>
        <v>0</v>
      </c>
      <c r="J125" s="249"/>
      <c r="K125" s="250">
        <f>ROUND(E125*J125,2)</f>
        <v>0</v>
      </c>
      <c r="L125" s="250">
        <v>15</v>
      </c>
      <c r="M125" s="250">
        <f>G125*(1+L125/100)</f>
        <v>0</v>
      </c>
      <c r="N125" s="250">
        <v>6.9999999999999994E-5</v>
      </c>
      <c r="O125" s="250">
        <f>ROUND(E125*N125,2)</f>
        <v>0.01</v>
      </c>
      <c r="P125" s="250">
        <v>0</v>
      </c>
      <c r="Q125" s="250">
        <f>ROUND(E125*P125,2)</f>
        <v>0</v>
      </c>
      <c r="R125" s="250" t="s">
        <v>341</v>
      </c>
      <c r="S125" s="250" t="s">
        <v>134</v>
      </c>
      <c r="T125" s="251" t="s">
        <v>135</v>
      </c>
      <c r="U125" s="227">
        <v>3.2480000000000002E-2</v>
      </c>
      <c r="V125" s="227">
        <f>ROUND(E125*U125,2)</f>
        <v>4.4800000000000004</v>
      </c>
      <c r="W125" s="227"/>
      <c r="X125" s="227" t="s">
        <v>136</v>
      </c>
      <c r="Y125" s="217"/>
      <c r="Z125" s="217"/>
      <c r="AA125" s="217"/>
      <c r="AB125" s="217"/>
      <c r="AC125" s="217"/>
      <c r="AD125" s="217"/>
      <c r="AE125" s="217"/>
      <c r="AF125" s="217"/>
      <c r="AG125" s="217" t="s">
        <v>137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outlineLevel="1" x14ac:dyDescent="0.25">
      <c r="A126" s="245">
        <v>84</v>
      </c>
      <c r="B126" s="246" t="s">
        <v>342</v>
      </c>
      <c r="C126" s="258" t="s">
        <v>343</v>
      </c>
      <c r="D126" s="247" t="s">
        <v>132</v>
      </c>
      <c r="E126" s="248">
        <v>138.03540000000001</v>
      </c>
      <c r="F126" s="249"/>
      <c r="G126" s="250">
        <f>ROUND(E126*F126,2)</f>
        <v>0</v>
      </c>
      <c r="H126" s="249"/>
      <c r="I126" s="250">
        <f>ROUND(E126*H126,2)</f>
        <v>0</v>
      </c>
      <c r="J126" s="249"/>
      <c r="K126" s="250">
        <f>ROUND(E126*J126,2)</f>
        <v>0</v>
      </c>
      <c r="L126" s="250">
        <v>15</v>
      </c>
      <c r="M126" s="250">
        <f>G126*(1+L126/100)</f>
        <v>0</v>
      </c>
      <c r="N126" s="250">
        <v>1.3999999999999999E-4</v>
      </c>
      <c r="O126" s="250">
        <f>ROUND(E126*N126,2)</f>
        <v>0.02</v>
      </c>
      <c r="P126" s="250">
        <v>0</v>
      </c>
      <c r="Q126" s="250">
        <f>ROUND(E126*P126,2)</f>
        <v>0</v>
      </c>
      <c r="R126" s="250" t="s">
        <v>341</v>
      </c>
      <c r="S126" s="250" t="s">
        <v>134</v>
      </c>
      <c r="T126" s="251" t="s">
        <v>135</v>
      </c>
      <c r="U126" s="227">
        <v>0.10191</v>
      </c>
      <c r="V126" s="227">
        <f>ROUND(E126*U126,2)</f>
        <v>14.07</v>
      </c>
      <c r="W126" s="227"/>
      <c r="X126" s="227" t="s">
        <v>136</v>
      </c>
      <c r="Y126" s="217"/>
      <c r="Z126" s="217"/>
      <c r="AA126" s="217"/>
      <c r="AB126" s="217"/>
      <c r="AC126" s="217"/>
      <c r="AD126" s="217"/>
      <c r="AE126" s="217"/>
      <c r="AF126" s="217"/>
      <c r="AG126" s="217" t="s">
        <v>137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x14ac:dyDescent="0.25">
      <c r="A127" s="230" t="s">
        <v>128</v>
      </c>
      <c r="B127" s="231" t="s">
        <v>95</v>
      </c>
      <c r="C127" s="255" t="s">
        <v>96</v>
      </c>
      <c r="D127" s="232"/>
      <c r="E127" s="233"/>
      <c r="F127" s="234"/>
      <c r="G127" s="234">
        <f>SUMIF(AG128:AG129,"&lt;&gt;NOR",G128:G129)</f>
        <v>0</v>
      </c>
      <c r="H127" s="234"/>
      <c r="I127" s="234">
        <f>SUM(I128:I129)</f>
        <v>0</v>
      </c>
      <c r="J127" s="234"/>
      <c r="K127" s="234">
        <f>SUM(K128:K129)</f>
        <v>0</v>
      </c>
      <c r="L127" s="234"/>
      <c r="M127" s="234">
        <f>SUM(M128:M129)</f>
        <v>0</v>
      </c>
      <c r="N127" s="234"/>
      <c r="O127" s="234">
        <f>SUM(O128:O129)</f>
        <v>0</v>
      </c>
      <c r="P127" s="234"/>
      <c r="Q127" s="234">
        <f>SUM(Q128:Q129)</f>
        <v>0</v>
      </c>
      <c r="R127" s="234"/>
      <c r="S127" s="234"/>
      <c r="T127" s="235"/>
      <c r="U127" s="229"/>
      <c r="V127" s="229">
        <f>SUM(V128:V129)</f>
        <v>5</v>
      </c>
      <c r="W127" s="229"/>
      <c r="X127" s="229"/>
      <c r="AG127" t="s">
        <v>129</v>
      </c>
    </row>
    <row r="128" spans="1:60" outlineLevel="1" x14ac:dyDescent="0.25">
      <c r="A128" s="245">
        <v>85</v>
      </c>
      <c r="B128" s="246" t="s">
        <v>344</v>
      </c>
      <c r="C128" s="258" t="s">
        <v>345</v>
      </c>
      <c r="D128" s="247" t="s">
        <v>346</v>
      </c>
      <c r="E128" s="248">
        <v>5</v>
      </c>
      <c r="F128" s="249"/>
      <c r="G128" s="250">
        <f>ROUND(E128*F128,2)</f>
        <v>0</v>
      </c>
      <c r="H128" s="249"/>
      <c r="I128" s="250">
        <f>ROUND(E128*H128,2)</f>
        <v>0</v>
      </c>
      <c r="J128" s="249"/>
      <c r="K128" s="250">
        <f>ROUND(E128*J128,2)</f>
        <v>0</v>
      </c>
      <c r="L128" s="250">
        <v>15</v>
      </c>
      <c r="M128" s="250">
        <f>G128*(1+L128/100)</f>
        <v>0</v>
      </c>
      <c r="N128" s="250">
        <v>0</v>
      </c>
      <c r="O128" s="250">
        <f>ROUND(E128*N128,2)</f>
        <v>0</v>
      </c>
      <c r="P128" s="250">
        <v>0</v>
      </c>
      <c r="Q128" s="250">
        <f>ROUND(E128*P128,2)</f>
        <v>0</v>
      </c>
      <c r="R128" s="250"/>
      <c r="S128" s="250" t="s">
        <v>134</v>
      </c>
      <c r="T128" s="251" t="s">
        <v>135</v>
      </c>
      <c r="U128" s="227">
        <v>1</v>
      </c>
      <c r="V128" s="227">
        <f>ROUND(E128*U128,2)</f>
        <v>5</v>
      </c>
      <c r="W128" s="227"/>
      <c r="X128" s="227" t="s">
        <v>136</v>
      </c>
      <c r="Y128" s="217"/>
      <c r="Z128" s="217"/>
      <c r="AA128" s="217"/>
      <c r="AB128" s="217"/>
      <c r="AC128" s="217"/>
      <c r="AD128" s="217"/>
      <c r="AE128" s="217"/>
      <c r="AF128" s="217"/>
      <c r="AG128" s="217" t="s">
        <v>137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outlineLevel="1" x14ac:dyDescent="0.25">
      <c r="A129" s="245">
        <v>86</v>
      </c>
      <c r="B129" s="246" t="s">
        <v>347</v>
      </c>
      <c r="C129" s="258" t="s">
        <v>348</v>
      </c>
      <c r="D129" s="247" t="s">
        <v>211</v>
      </c>
      <c r="E129" s="248">
        <v>1</v>
      </c>
      <c r="F129" s="249"/>
      <c r="G129" s="250">
        <f>ROUND(E129*F129,2)</f>
        <v>0</v>
      </c>
      <c r="H129" s="249"/>
      <c r="I129" s="250">
        <f>ROUND(E129*H129,2)</f>
        <v>0</v>
      </c>
      <c r="J129" s="249"/>
      <c r="K129" s="250">
        <f>ROUND(E129*J129,2)</f>
        <v>0</v>
      </c>
      <c r="L129" s="250">
        <v>15</v>
      </c>
      <c r="M129" s="250">
        <f>G129*(1+L129/100)</f>
        <v>0</v>
      </c>
      <c r="N129" s="250">
        <v>0</v>
      </c>
      <c r="O129" s="250">
        <f>ROUND(E129*N129,2)</f>
        <v>0</v>
      </c>
      <c r="P129" s="250">
        <v>0</v>
      </c>
      <c r="Q129" s="250">
        <f>ROUND(E129*P129,2)</f>
        <v>0</v>
      </c>
      <c r="R129" s="250"/>
      <c r="S129" s="250" t="s">
        <v>164</v>
      </c>
      <c r="T129" s="251" t="s">
        <v>349</v>
      </c>
      <c r="U129" s="227">
        <v>0</v>
      </c>
      <c r="V129" s="227">
        <f>ROUND(E129*U129,2)</f>
        <v>0</v>
      </c>
      <c r="W129" s="227"/>
      <c r="X129" s="227" t="s">
        <v>136</v>
      </c>
      <c r="Y129" s="217"/>
      <c r="Z129" s="217"/>
      <c r="AA129" s="217"/>
      <c r="AB129" s="217"/>
      <c r="AC129" s="217"/>
      <c r="AD129" s="217"/>
      <c r="AE129" s="217"/>
      <c r="AF129" s="217"/>
      <c r="AG129" s="217" t="s">
        <v>137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x14ac:dyDescent="0.25">
      <c r="A130" s="230" t="s">
        <v>128</v>
      </c>
      <c r="B130" s="231" t="s">
        <v>97</v>
      </c>
      <c r="C130" s="255" t="s">
        <v>98</v>
      </c>
      <c r="D130" s="232"/>
      <c r="E130" s="233"/>
      <c r="F130" s="234"/>
      <c r="G130" s="234">
        <f>SUMIF(AG131:AG138,"&lt;&gt;NOR",G131:G138)</f>
        <v>0</v>
      </c>
      <c r="H130" s="234"/>
      <c r="I130" s="234">
        <f>SUM(I131:I138)</f>
        <v>0</v>
      </c>
      <c r="J130" s="234"/>
      <c r="K130" s="234">
        <f>SUM(K131:K138)</f>
        <v>0</v>
      </c>
      <c r="L130" s="234"/>
      <c r="M130" s="234">
        <f>SUM(M131:M138)</f>
        <v>0</v>
      </c>
      <c r="N130" s="234"/>
      <c r="O130" s="234">
        <f>SUM(O131:O138)</f>
        <v>0</v>
      </c>
      <c r="P130" s="234"/>
      <c r="Q130" s="234">
        <f>SUM(Q131:Q138)</f>
        <v>0</v>
      </c>
      <c r="R130" s="234"/>
      <c r="S130" s="234"/>
      <c r="T130" s="235"/>
      <c r="U130" s="229"/>
      <c r="V130" s="229">
        <f>SUM(V131:V138)</f>
        <v>6.16</v>
      </c>
      <c r="W130" s="229"/>
      <c r="X130" s="229"/>
      <c r="AG130" t="s">
        <v>129</v>
      </c>
    </row>
    <row r="131" spans="1:60" outlineLevel="1" x14ac:dyDescent="0.25">
      <c r="A131" s="236">
        <v>87</v>
      </c>
      <c r="B131" s="237" t="s">
        <v>350</v>
      </c>
      <c r="C131" s="256" t="s">
        <v>351</v>
      </c>
      <c r="D131" s="238" t="s">
        <v>184</v>
      </c>
      <c r="E131" s="239">
        <v>1.9359299999999999</v>
      </c>
      <c r="F131" s="240"/>
      <c r="G131" s="241">
        <f>ROUND(E131*F131,2)</f>
        <v>0</v>
      </c>
      <c r="H131" s="240"/>
      <c r="I131" s="241">
        <f>ROUND(E131*H131,2)</f>
        <v>0</v>
      </c>
      <c r="J131" s="240"/>
      <c r="K131" s="241">
        <f>ROUND(E131*J131,2)</f>
        <v>0</v>
      </c>
      <c r="L131" s="241">
        <v>15</v>
      </c>
      <c r="M131" s="241">
        <f>G131*(1+L131/100)</f>
        <v>0</v>
      </c>
      <c r="N131" s="241">
        <v>0</v>
      </c>
      <c r="O131" s="241">
        <f>ROUND(E131*N131,2)</f>
        <v>0</v>
      </c>
      <c r="P131" s="241">
        <v>0</v>
      </c>
      <c r="Q131" s="241">
        <f>ROUND(E131*P131,2)</f>
        <v>0</v>
      </c>
      <c r="R131" s="241" t="s">
        <v>352</v>
      </c>
      <c r="S131" s="241" t="s">
        <v>134</v>
      </c>
      <c r="T131" s="242" t="s">
        <v>135</v>
      </c>
      <c r="U131" s="227">
        <v>0.16400000000000001</v>
      </c>
      <c r="V131" s="227">
        <f>ROUND(E131*U131,2)</f>
        <v>0.32</v>
      </c>
      <c r="W131" s="227"/>
      <c r="X131" s="227" t="s">
        <v>353</v>
      </c>
      <c r="Y131" s="217"/>
      <c r="Z131" s="217"/>
      <c r="AA131" s="217"/>
      <c r="AB131" s="217"/>
      <c r="AC131" s="217"/>
      <c r="AD131" s="217"/>
      <c r="AE131" s="217"/>
      <c r="AF131" s="217"/>
      <c r="AG131" s="217" t="s">
        <v>354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ht="21" outlineLevel="1" x14ac:dyDescent="0.25">
      <c r="A132" s="224"/>
      <c r="B132" s="225"/>
      <c r="C132" s="257" t="s">
        <v>355</v>
      </c>
      <c r="D132" s="243"/>
      <c r="E132" s="243"/>
      <c r="F132" s="243"/>
      <c r="G132" s="243"/>
      <c r="H132" s="227"/>
      <c r="I132" s="227"/>
      <c r="J132" s="227"/>
      <c r="K132" s="227"/>
      <c r="L132" s="227"/>
      <c r="M132" s="227"/>
      <c r="N132" s="227"/>
      <c r="O132" s="227"/>
      <c r="P132" s="227"/>
      <c r="Q132" s="227"/>
      <c r="R132" s="227"/>
      <c r="S132" s="227"/>
      <c r="T132" s="227"/>
      <c r="U132" s="227"/>
      <c r="V132" s="227"/>
      <c r="W132" s="227"/>
      <c r="X132" s="227"/>
      <c r="Y132" s="217"/>
      <c r="Z132" s="217"/>
      <c r="AA132" s="217"/>
      <c r="AB132" s="217"/>
      <c r="AC132" s="217"/>
      <c r="AD132" s="217"/>
      <c r="AE132" s="217"/>
      <c r="AF132" s="217"/>
      <c r="AG132" s="217" t="s">
        <v>139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44" t="str">
        <f>C132</f>
        <v>se složením a hrubým urovnáním nebo s přeložením na jiný dopravní prostředek kromě lodi, vč. příplatku za každých dalších i započatých 1000 m přes 1000 m,</v>
      </c>
      <c r="BB132" s="217"/>
      <c r="BC132" s="217"/>
      <c r="BD132" s="217"/>
      <c r="BE132" s="217"/>
      <c r="BF132" s="217"/>
      <c r="BG132" s="217"/>
      <c r="BH132" s="217"/>
    </row>
    <row r="133" spans="1:60" outlineLevel="1" x14ac:dyDescent="0.25">
      <c r="A133" s="245">
        <v>88</v>
      </c>
      <c r="B133" s="246" t="s">
        <v>356</v>
      </c>
      <c r="C133" s="258" t="s">
        <v>357</v>
      </c>
      <c r="D133" s="247" t="s">
        <v>184</v>
      </c>
      <c r="E133" s="248">
        <v>1.9359299999999999</v>
      </c>
      <c r="F133" s="249"/>
      <c r="G133" s="250">
        <f>ROUND(E133*F133,2)</f>
        <v>0</v>
      </c>
      <c r="H133" s="249"/>
      <c r="I133" s="250">
        <f>ROUND(E133*H133,2)</f>
        <v>0</v>
      </c>
      <c r="J133" s="249"/>
      <c r="K133" s="250">
        <f>ROUND(E133*J133,2)</f>
        <v>0</v>
      </c>
      <c r="L133" s="250">
        <v>15</v>
      </c>
      <c r="M133" s="250">
        <f>G133*(1+L133/100)</f>
        <v>0</v>
      </c>
      <c r="N133" s="250">
        <v>0</v>
      </c>
      <c r="O133" s="250">
        <f>ROUND(E133*N133,2)</f>
        <v>0</v>
      </c>
      <c r="P133" s="250">
        <v>0</v>
      </c>
      <c r="Q133" s="250">
        <f>ROUND(E133*P133,2)</f>
        <v>0</v>
      </c>
      <c r="R133" s="250" t="s">
        <v>175</v>
      </c>
      <c r="S133" s="250" t="s">
        <v>134</v>
      </c>
      <c r="T133" s="251" t="s">
        <v>135</v>
      </c>
      <c r="U133" s="227">
        <v>0.93300000000000005</v>
      </c>
      <c r="V133" s="227">
        <f>ROUND(E133*U133,2)</f>
        <v>1.81</v>
      </c>
      <c r="W133" s="227"/>
      <c r="X133" s="227" t="s">
        <v>353</v>
      </c>
      <c r="Y133" s="217"/>
      <c r="Z133" s="217"/>
      <c r="AA133" s="217"/>
      <c r="AB133" s="217"/>
      <c r="AC133" s="217"/>
      <c r="AD133" s="217"/>
      <c r="AE133" s="217"/>
      <c r="AF133" s="217"/>
      <c r="AG133" s="217" t="s">
        <v>354</v>
      </c>
      <c r="AH133" s="217"/>
      <c r="AI133" s="217"/>
      <c r="AJ133" s="217"/>
      <c r="AK133" s="217"/>
      <c r="AL133" s="217"/>
      <c r="AM133" s="217"/>
      <c r="AN133" s="217"/>
      <c r="AO133" s="217"/>
      <c r="AP133" s="217"/>
      <c r="AQ133" s="217"/>
      <c r="AR133" s="217"/>
      <c r="AS133" s="217"/>
      <c r="AT133" s="217"/>
      <c r="AU133" s="217"/>
      <c r="AV133" s="217"/>
      <c r="AW133" s="217"/>
      <c r="AX133" s="217"/>
      <c r="AY133" s="217"/>
      <c r="AZ133" s="217"/>
      <c r="BA133" s="217"/>
      <c r="BB133" s="217"/>
      <c r="BC133" s="217"/>
      <c r="BD133" s="217"/>
      <c r="BE133" s="217"/>
      <c r="BF133" s="217"/>
      <c r="BG133" s="217"/>
      <c r="BH133" s="217"/>
    </row>
    <row r="134" spans="1:60" outlineLevel="1" x14ac:dyDescent="0.25">
      <c r="A134" s="245">
        <v>89</v>
      </c>
      <c r="B134" s="246" t="s">
        <v>358</v>
      </c>
      <c r="C134" s="258" t="s">
        <v>359</v>
      </c>
      <c r="D134" s="247" t="s">
        <v>184</v>
      </c>
      <c r="E134" s="248">
        <v>1.9359299999999999</v>
      </c>
      <c r="F134" s="249"/>
      <c r="G134" s="250">
        <f>ROUND(E134*F134,2)</f>
        <v>0</v>
      </c>
      <c r="H134" s="249"/>
      <c r="I134" s="250">
        <f>ROUND(E134*H134,2)</f>
        <v>0</v>
      </c>
      <c r="J134" s="249"/>
      <c r="K134" s="250">
        <f>ROUND(E134*J134,2)</f>
        <v>0</v>
      </c>
      <c r="L134" s="250">
        <v>15</v>
      </c>
      <c r="M134" s="250">
        <f>G134*(1+L134/100)</f>
        <v>0</v>
      </c>
      <c r="N134" s="250">
        <v>0</v>
      </c>
      <c r="O134" s="250">
        <f>ROUND(E134*N134,2)</f>
        <v>0</v>
      </c>
      <c r="P134" s="250">
        <v>0</v>
      </c>
      <c r="Q134" s="250">
        <f>ROUND(E134*P134,2)</f>
        <v>0</v>
      </c>
      <c r="R134" s="250" t="s">
        <v>175</v>
      </c>
      <c r="S134" s="250" t="s">
        <v>134</v>
      </c>
      <c r="T134" s="251" t="s">
        <v>135</v>
      </c>
      <c r="U134" s="227">
        <v>0.65300000000000002</v>
      </c>
      <c r="V134" s="227">
        <f>ROUND(E134*U134,2)</f>
        <v>1.26</v>
      </c>
      <c r="W134" s="227"/>
      <c r="X134" s="227" t="s">
        <v>353</v>
      </c>
      <c r="Y134" s="217"/>
      <c r="Z134" s="217"/>
      <c r="AA134" s="217"/>
      <c r="AB134" s="217"/>
      <c r="AC134" s="217"/>
      <c r="AD134" s="217"/>
      <c r="AE134" s="217"/>
      <c r="AF134" s="217"/>
      <c r="AG134" s="217" t="s">
        <v>354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outlineLevel="1" x14ac:dyDescent="0.25">
      <c r="A135" s="245">
        <v>90</v>
      </c>
      <c r="B135" s="246" t="s">
        <v>360</v>
      </c>
      <c r="C135" s="258" t="s">
        <v>361</v>
      </c>
      <c r="D135" s="247" t="s">
        <v>184</v>
      </c>
      <c r="E135" s="248">
        <v>1.9359299999999999</v>
      </c>
      <c r="F135" s="249"/>
      <c r="G135" s="250">
        <f>ROUND(E135*F135,2)</f>
        <v>0</v>
      </c>
      <c r="H135" s="249"/>
      <c r="I135" s="250">
        <f>ROUND(E135*H135,2)</f>
        <v>0</v>
      </c>
      <c r="J135" s="249"/>
      <c r="K135" s="250">
        <f>ROUND(E135*J135,2)</f>
        <v>0</v>
      </c>
      <c r="L135" s="250">
        <v>15</v>
      </c>
      <c r="M135" s="250">
        <f>G135*(1+L135/100)</f>
        <v>0</v>
      </c>
      <c r="N135" s="250">
        <v>0</v>
      </c>
      <c r="O135" s="250">
        <f>ROUND(E135*N135,2)</f>
        <v>0</v>
      </c>
      <c r="P135" s="250">
        <v>0</v>
      </c>
      <c r="Q135" s="250">
        <f>ROUND(E135*P135,2)</f>
        <v>0</v>
      </c>
      <c r="R135" s="250" t="s">
        <v>175</v>
      </c>
      <c r="S135" s="250" t="s">
        <v>134</v>
      </c>
      <c r="T135" s="251" t="s">
        <v>135</v>
      </c>
      <c r="U135" s="227">
        <v>0.49</v>
      </c>
      <c r="V135" s="227">
        <f>ROUND(E135*U135,2)</f>
        <v>0.95</v>
      </c>
      <c r="W135" s="227"/>
      <c r="X135" s="227" t="s">
        <v>353</v>
      </c>
      <c r="Y135" s="217"/>
      <c r="Z135" s="217"/>
      <c r="AA135" s="217"/>
      <c r="AB135" s="217"/>
      <c r="AC135" s="217"/>
      <c r="AD135" s="217"/>
      <c r="AE135" s="217"/>
      <c r="AF135" s="217"/>
      <c r="AG135" s="217" t="s">
        <v>354</v>
      </c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5">
      <c r="A136" s="245">
        <v>91</v>
      </c>
      <c r="B136" s="246" t="s">
        <v>362</v>
      </c>
      <c r="C136" s="258" t="s">
        <v>363</v>
      </c>
      <c r="D136" s="247" t="s">
        <v>184</v>
      </c>
      <c r="E136" s="248">
        <v>1.9359299999999999</v>
      </c>
      <c r="F136" s="249"/>
      <c r="G136" s="250">
        <f>ROUND(E136*F136,2)</f>
        <v>0</v>
      </c>
      <c r="H136" s="249"/>
      <c r="I136" s="250">
        <f>ROUND(E136*H136,2)</f>
        <v>0</v>
      </c>
      <c r="J136" s="249"/>
      <c r="K136" s="250">
        <f>ROUND(E136*J136,2)</f>
        <v>0</v>
      </c>
      <c r="L136" s="250">
        <v>15</v>
      </c>
      <c r="M136" s="250">
        <f>G136*(1+L136/100)</f>
        <v>0</v>
      </c>
      <c r="N136" s="250">
        <v>0</v>
      </c>
      <c r="O136" s="250">
        <f>ROUND(E136*N136,2)</f>
        <v>0</v>
      </c>
      <c r="P136" s="250">
        <v>0</v>
      </c>
      <c r="Q136" s="250">
        <f>ROUND(E136*P136,2)</f>
        <v>0</v>
      </c>
      <c r="R136" s="250" t="s">
        <v>175</v>
      </c>
      <c r="S136" s="250" t="s">
        <v>134</v>
      </c>
      <c r="T136" s="251" t="s">
        <v>135</v>
      </c>
      <c r="U136" s="227">
        <v>0</v>
      </c>
      <c r="V136" s="227">
        <f>ROUND(E136*U136,2)</f>
        <v>0</v>
      </c>
      <c r="W136" s="227"/>
      <c r="X136" s="227" t="s">
        <v>353</v>
      </c>
      <c r="Y136" s="217"/>
      <c r="Z136" s="217"/>
      <c r="AA136" s="217"/>
      <c r="AB136" s="217"/>
      <c r="AC136" s="217"/>
      <c r="AD136" s="217"/>
      <c r="AE136" s="217"/>
      <c r="AF136" s="217"/>
      <c r="AG136" s="217" t="s">
        <v>354</v>
      </c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outlineLevel="1" x14ac:dyDescent="0.25">
      <c r="A137" s="245">
        <v>92</v>
      </c>
      <c r="B137" s="246" t="s">
        <v>364</v>
      </c>
      <c r="C137" s="258" t="s">
        <v>365</v>
      </c>
      <c r="D137" s="247" t="s">
        <v>184</v>
      </c>
      <c r="E137" s="248">
        <v>1.9359299999999999</v>
      </c>
      <c r="F137" s="249"/>
      <c r="G137" s="250">
        <f>ROUND(E137*F137,2)</f>
        <v>0</v>
      </c>
      <c r="H137" s="249"/>
      <c r="I137" s="250">
        <f>ROUND(E137*H137,2)</f>
        <v>0</v>
      </c>
      <c r="J137" s="249"/>
      <c r="K137" s="250">
        <f>ROUND(E137*J137,2)</f>
        <v>0</v>
      </c>
      <c r="L137" s="250">
        <v>15</v>
      </c>
      <c r="M137" s="250">
        <f>G137*(1+L137/100)</f>
        <v>0</v>
      </c>
      <c r="N137" s="250">
        <v>0</v>
      </c>
      <c r="O137" s="250">
        <f>ROUND(E137*N137,2)</f>
        <v>0</v>
      </c>
      <c r="P137" s="250">
        <v>0</v>
      </c>
      <c r="Q137" s="250">
        <f>ROUND(E137*P137,2)</f>
        <v>0</v>
      </c>
      <c r="R137" s="250" t="s">
        <v>175</v>
      </c>
      <c r="S137" s="250" t="s">
        <v>134</v>
      </c>
      <c r="T137" s="251" t="s">
        <v>135</v>
      </c>
      <c r="U137" s="227">
        <v>0.94199999999999995</v>
      </c>
      <c r="V137" s="227">
        <f>ROUND(E137*U137,2)</f>
        <v>1.82</v>
      </c>
      <c r="W137" s="227"/>
      <c r="X137" s="227" t="s">
        <v>353</v>
      </c>
      <c r="Y137" s="217"/>
      <c r="Z137" s="217"/>
      <c r="AA137" s="217"/>
      <c r="AB137" s="217"/>
      <c r="AC137" s="217"/>
      <c r="AD137" s="217"/>
      <c r="AE137" s="217"/>
      <c r="AF137" s="217"/>
      <c r="AG137" s="217" t="s">
        <v>354</v>
      </c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outlineLevel="1" x14ac:dyDescent="0.25">
      <c r="A138" s="236">
        <v>93</v>
      </c>
      <c r="B138" s="237" t="s">
        <v>366</v>
      </c>
      <c r="C138" s="256" t="s">
        <v>367</v>
      </c>
      <c r="D138" s="238" t="s">
        <v>184</v>
      </c>
      <c r="E138" s="239">
        <v>1.9359299999999999</v>
      </c>
      <c r="F138" s="240"/>
      <c r="G138" s="241">
        <f>ROUND(E138*F138,2)</f>
        <v>0</v>
      </c>
      <c r="H138" s="240"/>
      <c r="I138" s="241">
        <f>ROUND(E138*H138,2)</f>
        <v>0</v>
      </c>
      <c r="J138" s="240"/>
      <c r="K138" s="241">
        <f>ROUND(E138*J138,2)</f>
        <v>0</v>
      </c>
      <c r="L138" s="241">
        <v>15</v>
      </c>
      <c r="M138" s="241">
        <f>G138*(1+L138/100)</f>
        <v>0</v>
      </c>
      <c r="N138" s="241">
        <v>0</v>
      </c>
      <c r="O138" s="241">
        <f>ROUND(E138*N138,2)</f>
        <v>0</v>
      </c>
      <c r="P138" s="241">
        <v>0</v>
      </c>
      <c r="Q138" s="241">
        <f>ROUND(E138*P138,2)</f>
        <v>0</v>
      </c>
      <c r="R138" s="241" t="s">
        <v>175</v>
      </c>
      <c r="S138" s="241" t="s">
        <v>134</v>
      </c>
      <c r="T138" s="242" t="s">
        <v>349</v>
      </c>
      <c r="U138" s="227">
        <v>0</v>
      </c>
      <c r="V138" s="227">
        <f>ROUND(E138*U138,2)</f>
        <v>0</v>
      </c>
      <c r="W138" s="227"/>
      <c r="X138" s="227" t="s">
        <v>353</v>
      </c>
      <c r="Y138" s="217"/>
      <c r="Z138" s="217"/>
      <c r="AA138" s="217"/>
      <c r="AB138" s="217"/>
      <c r="AC138" s="217"/>
      <c r="AD138" s="217"/>
      <c r="AE138" s="217"/>
      <c r="AF138" s="217"/>
      <c r="AG138" s="217" t="s">
        <v>354</v>
      </c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x14ac:dyDescent="0.25">
      <c r="A139" s="3"/>
      <c r="B139" s="4"/>
      <c r="C139" s="261"/>
      <c r="D139" s="6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AE139">
        <v>15</v>
      </c>
      <c r="AF139">
        <v>21</v>
      </c>
      <c r="AG139" t="s">
        <v>115</v>
      </c>
    </row>
    <row r="140" spans="1:60" x14ac:dyDescent="0.25">
      <c r="A140" s="220"/>
      <c r="B140" s="221" t="s">
        <v>29</v>
      </c>
      <c r="C140" s="262"/>
      <c r="D140" s="222"/>
      <c r="E140" s="223"/>
      <c r="F140" s="223"/>
      <c r="G140" s="254">
        <f>G8+G13+G27+G29+G32+G38+G41+G43+G51+G57+G78+G93+G102+G110+G119+G124+G127+G130</f>
        <v>0</v>
      </c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AE140">
        <f>SUMIF(L7:L138,AE139,G7:G138)</f>
        <v>0</v>
      </c>
      <c r="AF140">
        <f>SUMIF(L7:L138,AF139,G7:G138)</f>
        <v>0</v>
      </c>
      <c r="AG140" t="s">
        <v>368</v>
      </c>
    </row>
    <row r="141" spans="1:60" x14ac:dyDescent="0.25">
      <c r="C141" s="263"/>
      <c r="D141" s="10"/>
      <c r="AG141" t="s">
        <v>369</v>
      </c>
    </row>
    <row r="142" spans="1:60" x14ac:dyDescent="0.25">
      <c r="D142" s="10"/>
    </row>
    <row r="143" spans="1:60" x14ac:dyDescent="0.25">
      <c r="D143" s="10"/>
    </row>
    <row r="144" spans="1:60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cU6SyOaBwC09x4JASGX/P5YVf6/DtheaBw2Vz3Zbv+ozZEos/jXY7X7ivVUmhJGIo1BoUZfLK8UgBJYg4Ra0Vw==" saltValue="fDmhsTUazgEWyHJDMoxuzw==" spinCount="100000" sheet="1"/>
  <mergeCells count="24">
    <mergeCell ref="C92:G92"/>
    <mergeCell ref="C101:G101"/>
    <mergeCell ref="C104:G104"/>
    <mergeCell ref="C109:G109"/>
    <mergeCell ref="C114:G114"/>
    <mergeCell ref="C132:G132"/>
    <mergeCell ref="C34:G34"/>
    <mergeCell ref="C37:G37"/>
    <mergeCell ref="C40:G40"/>
    <mergeCell ref="C48:G48"/>
    <mergeCell ref="C50:G50"/>
    <mergeCell ref="C56:G56"/>
    <mergeCell ref="C15:G15"/>
    <mergeCell ref="C17:G17"/>
    <mergeCell ref="C19:G19"/>
    <mergeCell ref="C22:G22"/>
    <mergeCell ref="C24:G24"/>
    <mergeCell ref="C26:G26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1.1 Pol'!Názvy_tisku</vt:lpstr>
      <vt:lpstr>oadresa</vt:lpstr>
      <vt:lpstr>Stavba!Objednatel</vt:lpstr>
      <vt:lpstr>Stavba!Objekt</vt:lpstr>
      <vt:lpstr>'SO01 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Stavba</dc:creator>
  <cp:lastModifiedBy>Stavba</cp:lastModifiedBy>
  <cp:lastPrinted>2019-03-19T12:27:02Z</cp:lastPrinted>
  <dcterms:created xsi:type="dcterms:W3CDTF">2009-04-08T07:15:50Z</dcterms:created>
  <dcterms:modified xsi:type="dcterms:W3CDTF">2019-09-24T06:31:56Z</dcterms:modified>
</cp:coreProperties>
</file>